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28515" windowHeight="13860" activeTab="2"/>
  </bookViews>
  <sheets>
    <sheet name="Anleitung" sheetId="16" r:id="rId1"/>
    <sheet name="Vorlage" sheetId="4" r:id="rId2"/>
    <sheet name="CRP_1" sheetId="17" r:id="rId3"/>
    <sheet name="CRP_2" sheetId="18" r:id="rId4"/>
    <sheet name="hba1c_1" sheetId="19" r:id="rId5"/>
    <sheet name="hba1c_2" sheetId="20" r:id="rId6"/>
    <sheet name="Albumin_1" sheetId="21" r:id="rId7"/>
    <sheet name="Albumin_2" sheetId="32" r:id="rId8"/>
    <sheet name="Creatinin_1" sheetId="22" r:id="rId9"/>
    <sheet name="Creatinin_2" sheetId="33" r:id="rId10"/>
    <sheet name="cholesterin_1" sheetId="23" r:id="rId11"/>
    <sheet name="cholesterin_2" sheetId="34" r:id="rId12"/>
    <sheet name="HDL_1" sheetId="37" r:id="rId13"/>
    <sheet name="HDL_2" sheetId="38" r:id="rId14"/>
    <sheet name="Triglyceride_1" sheetId="35" r:id="rId15"/>
    <sheet name="Triglyceride_2" sheetId="36" r:id="rId16"/>
  </sheets>
  <calcPr calcId="145621"/>
</workbook>
</file>

<file path=xl/calcChain.xml><?xml version="1.0" encoding="utf-8"?>
<calcChain xmlns="http://schemas.openxmlformats.org/spreadsheetml/2006/main">
  <c r="C12" i="4" l="1"/>
  <c r="D7" i="4"/>
  <c r="D7" i="38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E34" i="38"/>
  <c r="D34" i="38"/>
  <c r="E33" i="38"/>
  <c r="D33" i="38"/>
  <c r="E32" i="38"/>
  <c r="D32" i="38"/>
  <c r="E31" i="38"/>
  <c r="D31" i="38"/>
  <c r="E30" i="38"/>
  <c r="D30" i="38"/>
  <c r="E29" i="38"/>
  <c r="D29" i="38"/>
  <c r="E28" i="38"/>
  <c r="D28" i="38"/>
  <c r="E27" i="38"/>
  <c r="D27" i="38"/>
  <c r="E26" i="38"/>
  <c r="D26" i="38"/>
  <c r="E25" i="38"/>
  <c r="D25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B16" i="38"/>
  <c r="B15" i="38"/>
  <c r="D15" i="38" s="1"/>
  <c r="C11" i="38"/>
  <c r="C12" i="38" s="1"/>
  <c r="M5" i="38"/>
  <c r="L5" i="38"/>
  <c r="K5" i="38"/>
  <c r="J5" i="38"/>
  <c r="I5" i="38"/>
  <c r="H5" i="38"/>
  <c r="G5" i="38"/>
  <c r="E43" i="37"/>
  <c r="D43" i="37"/>
  <c r="E42" i="37"/>
  <c r="D42" i="37"/>
  <c r="E41" i="37"/>
  <c r="D41" i="37"/>
  <c r="E40" i="37"/>
  <c r="D40" i="37"/>
  <c r="E39" i="37"/>
  <c r="D39" i="37"/>
  <c r="E38" i="37"/>
  <c r="D38" i="37"/>
  <c r="E37" i="37"/>
  <c r="D37" i="37"/>
  <c r="E36" i="37"/>
  <c r="D36" i="37"/>
  <c r="E35" i="37"/>
  <c r="D35" i="37"/>
  <c r="E34" i="37"/>
  <c r="D34" i="37"/>
  <c r="E33" i="37"/>
  <c r="D33" i="37"/>
  <c r="E32" i="37"/>
  <c r="D32" i="37"/>
  <c r="E31" i="37"/>
  <c r="D31" i="37"/>
  <c r="E30" i="37"/>
  <c r="D30" i="37"/>
  <c r="E29" i="37"/>
  <c r="D29" i="37"/>
  <c r="E28" i="37"/>
  <c r="D28" i="37"/>
  <c r="E27" i="37"/>
  <c r="D27" i="37"/>
  <c r="E26" i="37"/>
  <c r="D26" i="37"/>
  <c r="E25" i="37"/>
  <c r="D25" i="37"/>
  <c r="E24" i="37"/>
  <c r="D24" i="37"/>
  <c r="E23" i="37"/>
  <c r="D23" i="37"/>
  <c r="E22" i="37"/>
  <c r="D22" i="37"/>
  <c r="E21" i="37"/>
  <c r="D21" i="37"/>
  <c r="D20" i="37"/>
  <c r="E20" i="37" s="1"/>
  <c r="E19" i="37"/>
  <c r="D19" i="37"/>
  <c r="B16" i="37"/>
  <c r="B15" i="37"/>
  <c r="D15" i="37" s="1"/>
  <c r="C11" i="37"/>
  <c r="C12" i="37" s="1"/>
  <c r="M5" i="37"/>
  <c r="L5" i="37"/>
  <c r="K5" i="37"/>
  <c r="J5" i="37"/>
  <c r="I5" i="37"/>
  <c r="H5" i="37"/>
  <c r="G5" i="37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E24" i="36"/>
  <c r="D24" i="36"/>
  <c r="E23" i="36"/>
  <c r="D23" i="36"/>
  <c r="E22" i="36"/>
  <c r="D22" i="36"/>
  <c r="E21" i="36"/>
  <c r="D21" i="36"/>
  <c r="E20" i="36"/>
  <c r="D20" i="36"/>
  <c r="E19" i="36"/>
  <c r="D19" i="36"/>
  <c r="B16" i="36"/>
  <c r="D16" i="36" s="1"/>
  <c r="D15" i="36"/>
  <c r="B15" i="36"/>
  <c r="C11" i="36"/>
  <c r="C12" i="36" s="1"/>
  <c r="D7" i="36"/>
  <c r="M5" i="36"/>
  <c r="L5" i="36"/>
  <c r="K5" i="36"/>
  <c r="J5" i="36"/>
  <c r="I5" i="36"/>
  <c r="H5" i="36"/>
  <c r="G5" i="36"/>
  <c r="D7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B16" i="35"/>
  <c r="D16" i="35" s="1"/>
  <c r="B15" i="35"/>
  <c r="D15" i="35" s="1"/>
  <c r="C11" i="35"/>
  <c r="C12" i="35" s="1"/>
  <c r="M5" i="35"/>
  <c r="L5" i="35"/>
  <c r="K5" i="35"/>
  <c r="J5" i="35"/>
  <c r="I5" i="35"/>
  <c r="H5" i="35"/>
  <c r="G5" i="35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3" i="34"/>
  <c r="D33" i="34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B16" i="34"/>
  <c r="D16" i="34" s="1"/>
  <c r="B15" i="34"/>
  <c r="D15" i="34" s="1"/>
  <c r="C11" i="34"/>
  <c r="C12" i="34" s="1"/>
  <c r="M5" i="34"/>
  <c r="L5" i="34"/>
  <c r="K5" i="34"/>
  <c r="J5" i="34"/>
  <c r="I5" i="34"/>
  <c r="H5" i="34"/>
  <c r="G5" i="34"/>
  <c r="C12" i="23"/>
  <c r="E43" i="33"/>
  <c r="D43" i="33"/>
  <c r="E42" i="33"/>
  <c r="D42" i="33"/>
  <c r="E41" i="33"/>
  <c r="D41" i="33"/>
  <c r="E40" i="33"/>
  <c r="D40" i="33"/>
  <c r="E39" i="33"/>
  <c r="D39" i="33"/>
  <c r="E38" i="33"/>
  <c r="D38" i="33"/>
  <c r="E37" i="33"/>
  <c r="D37" i="33"/>
  <c r="E36" i="33"/>
  <c r="D36" i="33"/>
  <c r="E35" i="33"/>
  <c r="D35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B16" i="33"/>
  <c r="B15" i="33"/>
  <c r="D16" i="33" s="1"/>
  <c r="C11" i="33"/>
  <c r="C12" i="33" s="1"/>
  <c r="D7" i="33"/>
  <c r="M5" i="33"/>
  <c r="L5" i="33"/>
  <c r="K5" i="33"/>
  <c r="J5" i="33"/>
  <c r="I5" i="33"/>
  <c r="H5" i="33"/>
  <c r="G5" i="33"/>
  <c r="D7" i="22"/>
  <c r="C12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D20" i="32"/>
  <c r="D19" i="32"/>
  <c r="E19" i="32" s="1"/>
  <c r="B16" i="32"/>
  <c r="D16" i="32" s="1"/>
  <c r="B15" i="32"/>
  <c r="D15" i="32" s="1"/>
  <c r="C11" i="32"/>
  <c r="D7" i="32"/>
  <c r="M5" i="32"/>
  <c r="L5" i="32"/>
  <c r="K5" i="32"/>
  <c r="J5" i="32"/>
  <c r="I5" i="32"/>
  <c r="H5" i="32"/>
  <c r="G5" i="32"/>
  <c r="D7" i="21"/>
  <c r="D7" i="20"/>
  <c r="D7" i="18"/>
  <c r="D7" i="17"/>
  <c r="D16" i="38" l="1"/>
  <c r="D16" i="37"/>
  <c r="D15" i="3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D20" i="23"/>
  <c r="D19" i="23"/>
  <c r="E19" i="23" s="1"/>
  <c r="B16" i="23"/>
  <c r="D16" i="23" s="1"/>
  <c r="B15" i="23"/>
  <c r="D15" i="23" s="1"/>
  <c r="C11" i="23"/>
  <c r="M5" i="23"/>
  <c r="L5" i="23"/>
  <c r="K5" i="23"/>
  <c r="J5" i="23"/>
  <c r="I5" i="23"/>
  <c r="H5" i="23"/>
  <c r="G5" i="23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E35" i="22"/>
  <c r="D35" i="22"/>
  <c r="E34" i="22"/>
  <c r="D34" i="22"/>
  <c r="E33" i="22"/>
  <c r="D33" i="22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D19" i="22"/>
  <c r="E19" i="22" s="1"/>
  <c r="B16" i="22"/>
  <c r="D16" i="22" s="1"/>
  <c r="B15" i="22"/>
  <c r="D15" i="22" s="1"/>
  <c r="C11" i="22"/>
  <c r="C12" i="22" s="1"/>
  <c r="M5" i="22"/>
  <c r="L5" i="22"/>
  <c r="K5" i="22"/>
  <c r="J5" i="22"/>
  <c r="I5" i="22"/>
  <c r="H5" i="22"/>
  <c r="G5" i="22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B16" i="21"/>
  <c r="D16" i="21" s="1"/>
  <c r="B15" i="21"/>
  <c r="D15" i="21" s="1"/>
  <c r="C12" i="21"/>
  <c r="C11" i="21"/>
  <c r="M5" i="21"/>
  <c r="L5" i="21"/>
  <c r="K5" i="21"/>
  <c r="J5" i="21"/>
  <c r="I5" i="21"/>
  <c r="H5" i="21"/>
  <c r="G5" i="21"/>
  <c r="D43" i="20"/>
  <c r="E43" i="20" s="1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D19" i="20"/>
  <c r="E19" i="20" s="1"/>
  <c r="B16" i="20"/>
  <c r="B15" i="20"/>
  <c r="D15" i="20" s="1"/>
  <c r="C12" i="20"/>
  <c r="C11" i="20"/>
  <c r="M5" i="20"/>
  <c r="L5" i="20"/>
  <c r="K5" i="20"/>
  <c r="J5" i="20"/>
  <c r="I5" i="20"/>
  <c r="H5" i="20"/>
  <c r="G5" i="20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B16" i="19"/>
  <c r="B15" i="19"/>
  <c r="D15" i="19" s="1"/>
  <c r="C12" i="19"/>
  <c r="C11" i="19"/>
  <c r="M5" i="19"/>
  <c r="L5" i="19"/>
  <c r="K5" i="19"/>
  <c r="J5" i="19"/>
  <c r="I5" i="19"/>
  <c r="H5" i="19"/>
  <c r="G5" i="19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D20" i="18"/>
  <c r="E20" i="18" s="1"/>
  <c r="D19" i="18"/>
  <c r="E19" i="18" s="1"/>
  <c r="B16" i="18"/>
  <c r="D16" i="18" s="1"/>
  <c r="B15" i="18"/>
  <c r="D15" i="18" s="1"/>
  <c r="C12" i="18"/>
  <c r="C11" i="18"/>
  <c r="M5" i="18"/>
  <c r="L5" i="18"/>
  <c r="K5" i="18"/>
  <c r="J5" i="18"/>
  <c r="I5" i="18"/>
  <c r="H5" i="18"/>
  <c r="G5" i="18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B16" i="17"/>
  <c r="B15" i="17"/>
  <c r="D15" i="17" s="1"/>
  <c r="C12" i="17"/>
  <c r="C11" i="17"/>
  <c r="M5" i="17"/>
  <c r="L5" i="17"/>
  <c r="K5" i="17"/>
  <c r="J5" i="17"/>
  <c r="I5" i="17"/>
  <c r="H5" i="17"/>
  <c r="G5" i="17"/>
  <c r="D16" i="19" l="1"/>
  <c r="D16" i="20"/>
  <c r="D16" i="17"/>
  <c r="C11" i="4"/>
  <c r="D43" i="4" l="1"/>
  <c r="E43" i="4" s="1"/>
  <c r="D42" i="4"/>
  <c r="E42" i="4" s="1"/>
  <c r="E41" i="4"/>
  <c r="D41" i="4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B16" i="4"/>
  <c r="B15" i="4"/>
  <c r="D15" i="4" s="1"/>
  <c r="M5" i="4"/>
  <c r="L5" i="4"/>
  <c r="K5" i="4"/>
  <c r="J5" i="4"/>
  <c r="I5" i="4"/>
  <c r="H5" i="4"/>
  <c r="G5" i="4"/>
  <c r="D16" i="4" l="1"/>
</calcChain>
</file>

<file path=xl/sharedStrings.xml><?xml version="1.0" encoding="utf-8"?>
<sst xmlns="http://schemas.openxmlformats.org/spreadsheetml/2006/main" count="487" uniqueCount="75">
  <si>
    <t>Datum</t>
  </si>
  <si>
    <t>Wert</t>
  </si>
  <si>
    <t>-3s</t>
  </si>
  <si>
    <t>-2s</t>
  </si>
  <si>
    <t>-1s</t>
  </si>
  <si>
    <t>MW</t>
  </si>
  <si>
    <t>+1s</t>
  </si>
  <si>
    <t>+2s</t>
  </si>
  <si>
    <t>+3s</t>
  </si>
  <si>
    <t>mmol/l</t>
  </si>
  <si>
    <t>INTERNE QUALITÄTSKONTROLLE</t>
  </si>
  <si>
    <t>Analyse</t>
  </si>
  <si>
    <t>Kontrolle</t>
  </si>
  <si>
    <t>Lot</t>
  </si>
  <si>
    <t>Sollwert</t>
  </si>
  <si>
    <t>Mittelwert</t>
  </si>
  <si>
    <t>Standardab.</t>
  </si>
  <si>
    <t>VK%</t>
  </si>
  <si>
    <t>Qualab Toleranz</t>
  </si>
  <si>
    <t>Herstellerbereich:  von:</t>
  </si>
  <si>
    <t>Soll Standardab. (s)</t>
  </si>
  <si>
    <t>Aktuelle Werte (berechnet aus Messwerten)</t>
  </si>
  <si>
    <t>Empfohlener Sollwert:</t>
  </si>
  <si>
    <t>Empfohlenes Soll-s:</t>
  </si>
  <si>
    <t>Abw.</t>
  </si>
  <si>
    <t>Mitarb.</t>
  </si>
  <si>
    <t>© 2016 mqzh.ch</t>
  </si>
  <si>
    <t>MQ Zürich</t>
  </si>
  <si>
    <t>Interne Qualitätskontrolle</t>
  </si>
  <si>
    <t>Diese Excel-Datei enthält keine versteckten Makros oder Programme und ist nicht geschützt.</t>
  </si>
  <si>
    <t>Diese Datei kann kostenlos auf www.mqzh.ch unter HILFSMITTEL heruntergeladen werden.</t>
  </si>
  <si>
    <t>Die Datei darf für den Eigengebrauch verändert und  kopiert werden.</t>
  </si>
  <si>
    <t>© 2016 Verein für medizinische Qualitätkontrolle, Universitätsspital Zürich, CH 8091 Zürich</t>
  </si>
  <si>
    <t>info@mqzh.ch, www.mqzh.ch</t>
  </si>
  <si>
    <t>Die Weitergabe und Veröffentlichung dieser Datei, sowie veränderter Versionen ist nur nach Rücksprache mit MQ Zürich erlaubt</t>
  </si>
  <si>
    <t>Vorbereiten einer neuen Kontrollkarte</t>
  </si>
  <si>
    <t>Rechter Mausklick auf Vorlage, "Verschieben oder kopieren..."</t>
  </si>
  <si>
    <t>"Kopie erstellen" markieren und die neue Tabelle einfügen</t>
  </si>
  <si>
    <t>Rechter Mausklick auf "Vorlage (2)", "Umbenennen"</t>
  </si>
  <si>
    <t>Nun kann man dem Tabellenblatt einen neuen Namen geben, z.B. "Glucose"</t>
  </si>
  <si>
    <t xml:space="preserve">Wichtig: Leerschläge sind nicht erlaubt. Zum Abtrennen kann man "_" verwenden. </t>
  </si>
  <si>
    <t>z.B. "Glucose_Level_1"</t>
  </si>
  <si>
    <t>Nun füllt man die oberen vier grünen Felder mit den Bezeichnungen der Analyse und der Kontrolle aus.</t>
  </si>
  <si>
    <t>Dann geht man auf http://qualab.ch/index.php?TPL=10078 und sucht die aktuelle Qualab-Toleranz</t>
  </si>
  <si>
    <t>Diese wird im Feld C9 eingetragen</t>
  </si>
  <si>
    <t>Gleich darunter wird automatisch ein empfohlener Sollwert und eine empfohlene max. Standardabweichung bereichnet.</t>
  </si>
  <si>
    <t>Dabei kann man die Werte vernünftig auf- oder abrunden</t>
  </si>
  <si>
    <t>Eintragen von Messwerten</t>
  </si>
  <si>
    <t>Diese Werte muss man nun manuell in die grünen Felder bei Sollwert und Soll Standardabw. eintragen!</t>
  </si>
  <si>
    <t>Das neue Tabellenblatt heisst jetzt "Vorlage (2)"</t>
  </si>
  <si>
    <t>In die Felder C10 und D10 gibt man den Kontrollbereich des Herstellers ein</t>
  </si>
  <si>
    <t>In der grünen Tabelle mit dem Titel Datum/Wert/Mitarbeiter kann man nun alle Werte laufend erfassen</t>
  </si>
  <si>
    <t>Nach 27 Messwerten muss eine neue Tabelle erstellt werden</t>
  </si>
  <si>
    <t>Auswertung der Daten</t>
  </si>
  <si>
    <t xml:space="preserve">In folgenden drei Situation liegt ein Qualitätskontrollalarm vor. </t>
  </si>
  <si>
    <t>Das bedeutet, dass die Analytik unterbrochen werden muss, bis das Problem gelöst ist.</t>
  </si>
  <si>
    <t>1. Ein Messwert liegt ausserhalb der roten Linie (1-3s)</t>
  </si>
  <si>
    <t>2. Zwei Messwerte nacheinander liegen ausserhalb der gleichen gelben Linie (2-2s)</t>
  </si>
  <si>
    <t>3. Ein Messwert liegt ausserhalb der gelben Linie und der nächste Wert liegt ausserhalb der anderen gelben Linie (R-4s)</t>
  </si>
  <si>
    <t>-&gt; siehe Beispiele CHOL_1, CHOL_2 und CHOL_3</t>
  </si>
  <si>
    <t>(Diese drei Beispiel-Tabellenblätter können natürlich gelöscht werden: mit rechter Maustaste anklicken und "Löschen")</t>
  </si>
  <si>
    <t>Cholesterin</t>
  </si>
  <si>
    <t>Triglyceride</t>
  </si>
  <si>
    <t>CRP</t>
  </si>
  <si>
    <t>C1</t>
  </si>
  <si>
    <t>C2</t>
  </si>
  <si>
    <t>HbA1c</t>
  </si>
  <si>
    <t>%</t>
  </si>
  <si>
    <t>mg/L</t>
  </si>
  <si>
    <t>Albumin</t>
  </si>
  <si>
    <t>Creatinine</t>
  </si>
  <si>
    <t>c1</t>
  </si>
  <si>
    <t>c2</t>
  </si>
  <si>
    <t>HDL</t>
  </si>
  <si>
    <t>Version 1.6 vom 6.4.2016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</si>
</sst>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2" fontId="13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Vorlage!$J$18:$J$43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Vorlage!$E$19:$E$43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Vorlage!$F$19:$F$43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60256"/>
        <c:axId val="208960832"/>
      </c:scatterChart>
      <c:valAx>
        <c:axId val="2089602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960832"/>
        <c:crossesAt val="0"/>
        <c:crossBetween val="midCat"/>
        <c:majorUnit val="1"/>
      </c:valAx>
      <c:valAx>
        <c:axId val="2089608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602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cholesterin_1!$J$18:$J$43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cholesterin_1!$F$18:$F$43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cholesterin_1!$E$19:$E$43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cholesterin_1!$F$19:$F$43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09024"/>
        <c:axId val="211209600"/>
      </c:scatterChart>
      <c:valAx>
        <c:axId val="21120902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209600"/>
        <c:crossesAt val="0"/>
        <c:crossBetween val="midCat"/>
        <c:majorUnit val="1"/>
      </c:valAx>
      <c:valAx>
        <c:axId val="2112096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090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cholesterin_2!$J$18:$J$43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cholesterin_2!$K$18:$K$43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cholesterin_2!$L$18:$L$43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cholesterin_2!$M$18:$M$43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cholesterin_2!$F$18:$F$43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cholesterin_2!$E$19:$E$43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cholesterin_2!$F$19:$F$43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81632"/>
        <c:axId val="77382208"/>
      </c:scatterChart>
      <c:valAx>
        <c:axId val="7738163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77382208"/>
        <c:crossesAt val="0"/>
        <c:crossBetween val="midCat"/>
        <c:majorUnit val="1"/>
      </c:valAx>
      <c:valAx>
        <c:axId val="7738220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3816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HDL_1!$J$18:$J$43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HDL_1!$F$18:$F$43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HDL_1!$E$19:$E$43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HDL_1!$F$19:$F$43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71200"/>
        <c:axId val="113171776"/>
      </c:scatterChart>
      <c:valAx>
        <c:axId val="11317120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13171776"/>
        <c:crossesAt val="0"/>
        <c:crossBetween val="midCat"/>
        <c:majorUnit val="1"/>
      </c:valAx>
      <c:valAx>
        <c:axId val="11317177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712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HDL_2!$J$18:$J$43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HDL_2!$K$18:$K$43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HDL_2!$L$18:$L$43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HDL_2!$M$18:$M$43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HDL_2!$F$18:$F$43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HDL_2!$E$19:$E$43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HDL_2!$F$19:$F$43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53568"/>
        <c:axId val="118854144"/>
      </c:scatterChart>
      <c:valAx>
        <c:axId val="11885356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18854144"/>
        <c:crossesAt val="0"/>
        <c:crossBetween val="midCat"/>
        <c:majorUnit val="1"/>
      </c:valAx>
      <c:valAx>
        <c:axId val="11885414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535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Triglyceride_1!$J$18:$J$43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Triglyceride_1!$F$18:$F$43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Triglyceride_1!$E$19:$E$43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Triglyceride_1!$F$19:$F$43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52512"/>
        <c:axId val="60953088"/>
      </c:scatterChart>
      <c:valAx>
        <c:axId val="6095251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60953088"/>
        <c:crossesAt val="0"/>
        <c:crossBetween val="midCat"/>
        <c:majorUnit val="1"/>
      </c:valAx>
      <c:valAx>
        <c:axId val="6095308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95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Triglyceride_2!$J$18:$J$43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Triglyceride_2!$K$18:$K$43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Triglyceride_2!$L$18:$L$43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Triglyceride_2!$M$18:$M$43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Triglyceride_2!$F$18:$F$43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Triglyceride_2!$E$19:$E$43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Triglyceride_2!$F$19:$F$43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6016"/>
        <c:axId val="113166592"/>
      </c:scatterChart>
      <c:valAx>
        <c:axId val="1131660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13166592"/>
        <c:crossesAt val="0"/>
        <c:crossBetween val="midCat"/>
        <c:majorUnit val="1"/>
      </c:valAx>
      <c:valAx>
        <c:axId val="1131665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660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CRP_1!$J$18:$J$43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CRP_1!$F$18:$F$43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CRP_1!$E$19:$E$43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CRP_1!$F$19:$F$43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94336"/>
        <c:axId val="209094912"/>
      </c:scatterChart>
      <c:valAx>
        <c:axId val="20909433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9094912"/>
        <c:crossesAt val="0"/>
        <c:crossBetween val="midCat"/>
        <c:majorUnit val="1"/>
      </c:valAx>
      <c:valAx>
        <c:axId val="20909491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943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CRP_2!$J$18:$J$43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CRP_2!$K$18:$K$43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CRP_2!$L$18:$L$43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CRP_2!$M$18:$M$43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CRP_2!$F$18:$F$43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CRP_2!$E$19:$E$43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CRP_2!$F$19:$F$43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97216"/>
        <c:axId val="209097792"/>
      </c:scatterChart>
      <c:valAx>
        <c:axId val="2090972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9097792"/>
        <c:crossesAt val="0"/>
        <c:crossBetween val="midCat"/>
        <c:majorUnit val="1"/>
      </c:valAx>
      <c:valAx>
        <c:axId val="2090977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97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hba1c_1!$J$18:$J$43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hba1c_1!$F$18:$F$43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hba1c_1!$E$19:$E$43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hba1c_1!$F$19:$F$43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0096"/>
        <c:axId val="210870272"/>
      </c:scatterChart>
      <c:valAx>
        <c:axId val="20910009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870272"/>
        <c:crossesAt val="0"/>
        <c:crossBetween val="midCat"/>
        <c:majorUnit val="1"/>
      </c:valAx>
      <c:valAx>
        <c:axId val="21087027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00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hba1c_2!$J$18:$J$43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hba1c_2!$K$18:$K$43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hba1c_2!$L$18:$L$43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hba1c_2!$M$18:$M$43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hba1c_2!$F$18:$F$43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hba1c_2!$E$19:$E$43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hba1c_2!$F$19:$F$43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2576"/>
        <c:axId val="210873152"/>
      </c:scatterChart>
      <c:valAx>
        <c:axId val="21087257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873152"/>
        <c:crossesAt val="0"/>
        <c:crossBetween val="midCat"/>
        <c:majorUnit val="1"/>
      </c:valAx>
      <c:valAx>
        <c:axId val="21087315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725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Albumin_1!$J$18:$J$43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Albumin_1!$F$18:$F$43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Albumin_1!$E$19:$E$43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Albumin_1!$F$19:$F$43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5456"/>
        <c:axId val="210876032"/>
      </c:scatterChart>
      <c:valAx>
        <c:axId val="2108754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876032"/>
        <c:crossesAt val="0"/>
        <c:crossBetween val="midCat"/>
        <c:majorUnit val="1"/>
      </c:valAx>
      <c:valAx>
        <c:axId val="2108760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754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Albumin_2!$J$18:$J$43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Albumin_2!$K$18:$K$43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Albumin_2!$L$18:$L$43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Albumin_2!$M$18:$M$43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Albumin_2!$F$18:$F$43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Albumin_2!$E$19:$E$43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Albumin_2!$F$19:$F$43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06976"/>
        <c:axId val="115207552"/>
      </c:scatterChart>
      <c:valAx>
        <c:axId val="11520697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15207552"/>
        <c:crossesAt val="0"/>
        <c:crossBetween val="midCat"/>
        <c:majorUnit val="1"/>
      </c:valAx>
      <c:valAx>
        <c:axId val="11520755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069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Creatinin_1!$J$18:$J$43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Creatinin_1!$F$18:$F$43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Creatinin_1!$E$19:$E$43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Creatinin_1!$F$19:$F$43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06144"/>
        <c:axId val="211206720"/>
      </c:scatterChart>
      <c:valAx>
        <c:axId val="21120614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206720"/>
        <c:crossesAt val="0"/>
        <c:crossBetween val="midCat"/>
        <c:majorUnit val="1"/>
      </c:valAx>
      <c:valAx>
        <c:axId val="2112067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061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Creatinin_2!$J$18:$J$43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Creatinin_2!$K$18:$K$43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Creatinin_2!$L$18:$L$43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Creatinin_2!$M$18:$M$43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Creatinin_2!$F$18:$F$43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Creatinin_2!$E$19:$E$43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Creatinin_2!$F$19:$F$43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11008"/>
        <c:axId val="115211584"/>
      </c:scatterChart>
      <c:valAx>
        <c:axId val="11521100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15211584"/>
        <c:crossesAt val="0"/>
        <c:crossBetween val="midCat"/>
        <c:majorUnit val="1"/>
      </c:valAx>
      <c:valAx>
        <c:axId val="11521158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110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G3" sqref="G3"/>
    </sheetView>
  </sheetViews>
  <sheetFormatPr baseColWidth="10" defaultRowHeight="15" x14ac:dyDescent="0.25"/>
  <sheetData>
    <row r="1" spans="1:1" x14ac:dyDescent="0.25">
      <c r="A1" t="s">
        <v>27</v>
      </c>
    </row>
    <row r="2" spans="1:1" ht="18.75" x14ac:dyDescent="0.3">
      <c r="A2" s="32" t="s">
        <v>28</v>
      </c>
    </row>
    <row r="3" spans="1:1" x14ac:dyDescent="0.25">
      <c r="A3" t="s">
        <v>74</v>
      </c>
    </row>
    <row r="5" spans="1:1" x14ac:dyDescent="0.25">
      <c r="A5" s="35" t="s">
        <v>29</v>
      </c>
    </row>
    <row r="6" spans="1:1" x14ac:dyDescent="0.25">
      <c r="A6" s="35" t="s">
        <v>30</v>
      </c>
    </row>
    <row r="7" spans="1:1" x14ac:dyDescent="0.25">
      <c r="A7" s="35" t="s">
        <v>31</v>
      </c>
    </row>
    <row r="8" spans="1:1" x14ac:dyDescent="0.25">
      <c r="A8" s="35" t="s">
        <v>34</v>
      </c>
    </row>
    <row r="9" spans="1:1" x14ac:dyDescent="0.25">
      <c r="A9" s="35" t="s">
        <v>32</v>
      </c>
    </row>
    <row r="10" spans="1:1" x14ac:dyDescent="0.25">
      <c r="A10" s="35" t="s">
        <v>33</v>
      </c>
    </row>
    <row r="13" spans="1:1" ht="15.75" x14ac:dyDescent="0.25">
      <c r="A13" s="3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49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50</v>
      </c>
    </row>
    <row r="26" spans="1:1" x14ac:dyDescent="0.25">
      <c r="A26" t="s">
        <v>45</v>
      </c>
    </row>
    <row r="28" spans="1:1" x14ac:dyDescent="0.25">
      <c r="A28" s="34" t="s">
        <v>48</v>
      </c>
    </row>
    <row r="29" spans="1:1" x14ac:dyDescent="0.25">
      <c r="A29" s="34" t="s">
        <v>46</v>
      </c>
    </row>
    <row r="31" spans="1:1" ht="15.75" x14ac:dyDescent="0.25">
      <c r="A31" s="33" t="s">
        <v>47</v>
      </c>
    </row>
    <row r="32" spans="1:1" x14ac:dyDescent="0.25">
      <c r="A32" t="s">
        <v>51</v>
      </c>
    </row>
    <row r="33" spans="1:1" x14ac:dyDescent="0.25">
      <c r="A33" t="s">
        <v>52</v>
      </c>
    </row>
    <row r="36" spans="1:1" ht="15.75" x14ac:dyDescent="0.25">
      <c r="A36" s="33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s="36" t="s">
        <v>59</v>
      </c>
    </row>
    <row r="43" spans="1:1" x14ac:dyDescent="0.25">
      <c r="A43" t="s">
        <v>60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12" sqref="C1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70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65</v>
      </c>
      <c r="C4" s="5" t="s">
        <v>13</v>
      </c>
      <c r="D4" s="44">
        <v>10180478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3">
        <f>$C$6-(3*$C$7)</f>
        <v>17.3</v>
      </c>
      <c r="H5" s="43">
        <f>$C$6-(2*$C$7)</f>
        <v>18.3</v>
      </c>
      <c r="I5" s="43">
        <f>$C$6-(1*$C$7)</f>
        <v>19.3</v>
      </c>
      <c r="J5" s="43">
        <f>$C$6-(0*$C$7)</f>
        <v>20.3</v>
      </c>
      <c r="K5" s="43">
        <f>$C$6+(1*$C$7)</f>
        <v>21.3</v>
      </c>
      <c r="L5" s="43">
        <f>$C$6+(2*$C$7)</f>
        <v>22.3</v>
      </c>
      <c r="M5" s="43">
        <f>$C$6+(3*$C$7)</f>
        <v>23.3</v>
      </c>
    </row>
    <row r="6" spans="1:16" x14ac:dyDescent="0.25">
      <c r="A6" s="3" t="s">
        <v>14</v>
      </c>
      <c r="B6" s="3"/>
      <c r="C6" s="6">
        <v>20.3</v>
      </c>
      <c r="D6" s="3" t="s">
        <v>9</v>
      </c>
      <c r="E6" s="3"/>
    </row>
    <row r="7" spans="1:16" x14ac:dyDescent="0.25">
      <c r="A7" s="3" t="s">
        <v>20</v>
      </c>
      <c r="B7" s="3"/>
      <c r="C7" s="6">
        <v>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17.3</v>
      </c>
      <c r="D10" s="12">
        <v>23.3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20.3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1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0.50000000000000044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0.50000000000000044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0.50000000000000044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0.50000000000000044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0.50000000000000044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0.50000000000000044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0.50000000000000044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0.50000000000000044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0.50000000000000044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0.50000000000000044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0.50000000000000044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0.50000000000000044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0.50000000000000044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0.50000000000000044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0.50000000000000044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4" workbookViewId="0">
      <selection activeCell="B19" sqref="B1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61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71</v>
      </c>
      <c r="C4" s="5" t="s">
        <v>13</v>
      </c>
      <c r="D4" s="44">
        <v>10180692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4.1499999999999995</v>
      </c>
      <c r="H5" s="37">
        <f>$C$6-(2*$C$7)</f>
        <v>4.3</v>
      </c>
      <c r="I5" s="37">
        <f>$C$6-(1*$C$7)</f>
        <v>4.4499999999999993</v>
      </c>
      <c r="J5" s="37">
        <f>$C$6-(0*$C$7)</f>
        <v>4.5999999999999996</v>
      </c>
      <c r="K5" s="37">
        <f>$C$6+(1*$C$7)</f>
        <v>4.75</v>
      </c>
      <c r="L5" s="37">
        <f>$C$6+(2*$C$7)</f>
        <v>4.8999999999999995</v>
      </c>
      <c r="M5" s="37">
        <f>$C$6+(3*$C$7)</f>
        <v>5.05</v>
      </c>
    </row>
    <row r="6" spans="1:16" x14ac:dyDescent="0.25">
      <c r="A6" s="3" t="s">
        <v>14</v>
      </c>
      <c r="B6" s="3"/>
      <c r="C6" s="6">
        <v>4.5999999999999996</v>
      </c>
      <c r="D6" s="3" t="s">
        <v>9</v>
      </c>
      <c r="E6" s="3"/>
    </row>
    <row r="7" spans="1:16" x14ac:dyDescent="0.25">
      <c r="A7" s="3" t="s">
        <v>20</v>
      </c>
      <c r="B7" s="3"/>
      <c r="C7" s="6">
        <v>0.15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3.72</v>
      </c>
      <c r="D10" s="12">
        <v>5.58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4.6500000000000004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0.15500000000000003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61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72</v>
      </c>
      <c r="C4" s="5" t="s">
        <v>13</v>
      </c>
      <c r="D4" s="44">
        <v>10180693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5.6199999999999992</v>
      </c>
      <c r="H5" s="37">
        <f>$C$6-(2*$C$7)</f>
        <v>5.8199999999999994</v>
      </c>
      <c r="I5" s="37">
        <f>$C$6-(1*$C$7)</f>
        <v>6.02</v>
      </c>
      <c r="J5" s="37">
        <f>$C$6-(0*$C$7)</f>
        <v>6.22</v>
      </c>
      <c r="K5" s="37">
        <f>$C$6+(1*$C$7)</f>
        <v>6.42</v>
      </c>
      <c r="L5" s="37">
        <f>$C$6+(2*$C$7)</f>
        <v>6.62</v>
      </c>
      <c r="M5" s="37">
        <f>$C$6+(3*$C$7)</f>
        <v>6.82</v>
      </c>
    </row>
    <row r="6" spans="1:16" x14ac:dyDescent="0.25">
      <c r="A6" s="3" t="s">
        <v>14</v>
      </c>
      <c r="B6" s="3"/>
      <c r="C6" s="6">
        <v>6.22</v>
      </c>
      <c r="D6" s="3" t="s">
        <v>9</v>
      </c>
      <c r="E6" s="3"/>
    </row>
    <row r="7" spans="1:16" x14ac:dyDescent="0.25">
      <c r="A7" s="3" t="s">
        <v>20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4.9800000000000004</v>
      </c>
      <c r="D10" s="12">
        <v>7.46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6.2200000000000006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0.20733333333333337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B20" sqref="B20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44">
        <v>10180692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0.76</v>
      </c>
      <c r="H5" s="37">
        <f>$C$6-(2*$C$7)</f>
        <v>0.83</v>
      </c>
      <c r="I5" s="37">
        <f>$C$6-(1*$C$7)</f>
        <v>0.89999999999999991</v>
      </c>
      <c r="J5" s="37">
        <f>$C$6-(0*$C$7)</f>
        <v>0.97</v>
      </c>
      <c r="K5" s="37">
        <f>$C$6+(1*$C$7)</f>
        <v>1.04</v>
      </c>
      <c r="L5" s="37">
        <f>$C$6+(2*$C$7)</f>
        <v>1.1099999999999999</v>
      </c>
      <c r="M5" s="37">
        <f>$C$6+(3*$C$7)</f>
        <v>1.18</v>
      </c>
    </row>
    <row r="6" spans="1:16" x14ac:dyDescent="0.25">
      <c r="A6" s="3" t="s">
        <v>14</v>
      </c>
      <c r="B6" s="3"/>
      <c r="C6" s="6">
        <v>0.97</v>
      </c>
      <c r="D6" s="3" t="s">
        <v>9</v>
      </c>
      <c r="E6" s="3"/>
    </row>
    <row r="7" spans="1:16" x14ac:dyDescent="0.25">
      <c r="A7" s="3" t="s">
        <v>20</v>
      </c>
      <c r="B7" s="3"/>
      <c r="C7" s="6">
        <v>7.0000000000000007E-2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0.75</v>
      </c>
      <c r="D10" s="12">
        <v>1.19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0.97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6.7900000000000002E-2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65</v>
      </c>
      <c r="C4" s="5" t="s">
        <v>13</v>
      </c>
      <c r="D4" s="44">
        <v>10180693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1.1099999999999999</v>
      </c>
      <c r="H5" s="37">
        <f>$C$6-(2*$C$7)</f>
        <v>1.21</v>
      </c>
      <c r="I5" s="37">
        <f>$C$6-(1*$C$7)</f>
        <v>1.3099999999999998</v>
      </c>
      <c r="J5" s="37">
        <f>$C$6-(0*$C$7)</f>
        <v>1.41</v>
      </c>
      <c r="K5" s="37">
        <f>$C$6+(1*$C$7)</f>
        <v>1.51</v>
      </c>
      <c r="L5" s="37">
        <f>$C$6+(2*$C$7)</f>
        <v>1.6099999999999999</v>
      </c>
      <c r="M5" s="37">
        <f>$C$6+(3*$C$7)</f>
        <v>1.71</v>
      </c>
    </row>
    <row r="6" spans="1:16" x14ac:dyDescent="0.25">
      <c r="A6" s="3" t="s">
        <v>14</v>
      </c>
      <c r="B6" s="3"/>
      <c r="C6" s="6">
        <v>1.41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1.0900000000000001</v>
      </c>
      <c r="D10" s="12">
        <v>1.73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1.4100000000000001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9.870000000000001E-2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62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71</v>
      </c>
      <c r="C4" s="5" t="s">
        <v>13</v>
      </c>
      <c r="D4" s="44">
        <v>10180692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1.3399999999999999</v>
      </c>
      <c r="H5" s="37">
        <f>$C$6-(2*$C$7)</f>
        <v>1.45</v>
      </c>
      <c r="I5" s="37">
        <f>$C$6-(1*$C$7)</f>
        <v>1.5599999999999998</v>
      </c>
      <c r="J5" s="37">
        <f>$C$6-(0*$C$7)</f>
        <v>1.67</v>
      </c>
      <c r="K5" s="37">
        <f>$C$6+(1*$C$7)</f>
        <v>1.78</v>
      </c>
      <c r="L5" s="37">
        <f>$C$6+(2*$C$7)</f>
        <v>1.89</v>
      </c>
      <c r="M5" s="37">
        <f>$C$6+(3*$C$7)</f>
        <v>2</v>
      </c>
    </row>
    <row r="6" spans="1:16" x14ac:dyDescent="0.25">
      <c r="A6" s="3" t="s">
        <v>14</v>
      </c>
      <c r="B6" s="3"/>
      <c r="C6" s="6">
        <v>1.67</v>
      </c>
      <c r="D6" s="3" t="s">
        <v>9</v>
      </c>
      <c r="E6" s="3"/>
    </row>
    <row r="7" spans="1:16" x14ac:dyDescent="0.25">
      <c r="A7" s="3" t="s">
        <v>20</v>
      </c>
      <c r="B7" s="3"/>
      <c r="C7" s="6">
        <v>0.11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1.17</v>
      </c>
      <c r="D10" s="12">
        <v>2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1.585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0.10566666666666667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5" sqref="D5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62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72</v>
      </c>
      <c r="C4" s="5" t="s">
        <v>13</v>
      </c>
      <c r="D4" s="44">
        <v>10180693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2.66</v>
      </c>
      <c r="H5" s="37">
        <f>$C$6-(2*$C$7)</f>
        <v>2.87</v>
      </c>
      <c r="I5" s="37">
        <f>$C$6-(1*$C$7)</f>
        <v>3.08</v>
      </c>
      <c r="J5" s="37">
        <f>$C$6-(0*$C$7)</f>
        <v>3.29</v>
      </c>
      <c r="K5" s="37">
        <f>$C$6+(1*$C$7)</f>
        <v>3.5</v>
      </c>
      <c r="L5" s="37">
        <f>$C$6+(2*$C$7)</f>
        <v>3.71</v>
      </c>
      <c r="M5" s="37">
        <f>$C$6+(3*$C$7)</f>
        <v>3.92</v>
      </c>
    </row>
    <row r="6" spans="1:16" x14ac:dyDescent="0.25">
      <c r="A6" s="3" t="s">
        <v>14</v>
      </c>
      <c r="B6" s="3"/>
      <c r="C6" s="6">
        <v>3.29</v>
      </c>
      <c r="D6" s="3" t="s">
        <v>9</v>
      </c>
      <c r="E6" s="3"/>
    </row>
    <row r="7" spans="1:16" x14ac:dyDescent="0.25">
      <c r="A7" s="3" t="s">
        <v>20</v>
      </c>
      <c r="B7" s="3"/>
      <c r="C7" s="6">
        <v>0.21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2.2999999999999998</v>
      </c>
      <c r="D10" s="12">
        <v>3.95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3.125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0.20833333333333334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6" sqref="D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/>
      <c r="C3" s="5" t="s">
        <v>13</v>
      </c>
      <c r="D3" s="6"/>
      <c r="E3" s="3"/>
    </row>
    <row r="4" spans="1:16" ht="15.75" x14ac:dyDescent="0.25">
      <c r="A4" s="3" t="s">
        <v>12</v>
      </c>
      <c r="B4" s="4"/>
      <c r="C4" s="5" t="s">
        <v>13</v>
      </c>
      <c r="D4" s="6"/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0">
        <f>$C$6-(3*$C$7)</f>
        <v>0.7</v>
      </c>
      <c r="H5" s="30">
        <f>$C$6-(2*$C$7)</f>
        <v>0.8</v>
      </c>
      <c r="I5" s="30">
        <f>$C$6-(1*$C$7)</f>
        <v>0.9</v>
      </c>
      <c r="J5" s="30">
        <f>$C$6-(0*$C$7)</f>
        <v>1</v>
      </c>
      <c r="K5" s="30">
        <f>$C$6+(1*$C$7)</f>
        <v>1.1000000000000001</v>
      </c>
      <c r="L5" s="30">
        <f>$C$6+(2*$C$7)</f>
        <v>1.2</v>
      </c>
      <c r="M5" s="30">
        <f>$C$6+(3*$C$7)</f>
        <v>1.3</v>
      </c>
    </row>
    <row r="6" spans="1:16" x14ac:dyDescent="0.25">
      <c r="A6" s="3" t="s">
        <v>14</v>
      </c>
      <c r="B6" s="3"/>
      <c r="C6" s="6">
        <v>1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</v>
      </c>
      <c r="D10" s="12">
        <v>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44">
        <v>10175210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x14ac:dyDescent="0.25">
      <c r="A5" s="3"/>
      <c r="B5" s="3"/>
      <c r="C5" s="3"/>
      <c r="D5" s="3"/>
      <c r="E5" s="3"/>
      <c r="G5" s="40">
        <f>$C$6-(3*$C$7)</f>
        <v>14.5</v>
      </c>
      <c r="H5" s="40">
        <f>$C$6-(2*$C$7)</f>
        <v>16</v>
      </c>
      <c r="I5" s="40">
        <f>$C$6-(1*$C$7)</f>
        <v>17.5</v>
      </c>
      <c r="J5" s="40">
        <f>$C$6-(0*$C$7)</f>
        <v>19</v>
      </c>
      <c r="K5" s="40">
        <f>$C$6+(1*$C$7)</f>
        <v>20.5</v>
      </c>
      <c r="L5" s="40">
        <f>$C$6+(2*$C$7)</f>
        <v>22</v>
      </c>
      <c r="M5" s="40">
        <f>$C$6+(3*$C$7)</f>
        <v>23.5</v>
      </c>
    </row>
    <row r="6" spans="1:16" x14ac:dyDescent="0.25">
      <c r="A6" s="3" t="s">
        <v>14</v>
      </c>
      <c r="B6" s="3"/>
      <c r="C6" s="6">
        <v>19</v>
      </c>
      <c r="D6" s="3" t="s">
        <v>68</v>
      </c>
      <c r="E6" s="3"/>
    </row>
    <row r="7" spans="1:16" x14ac:dyDescent="0.25">
      <c r="A7" s="3" t="s">
        <v>20</v>
      </c>
      <c r="B7" s="3"/>
      <c r="C7" s="6">
        <v>1.5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14</v>
      </c>
      <c r="D10" s="12">
        <v>24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19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1.3299999999999998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65</v>
      </c>
      <c r="C4" s="5" t="s">
        <v>13</v>
      </c>
      <c r="D4" s="44">
        <v>10175211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x14ac:dyDescent="0.25">
      <c r="A5" s="3"/>
      <c r="B5" s="3"/>
      <c r="C5" s="3"/>
      <c r="D5" s="3"/>
      <c r="E5" s="3"/>
      <c r="G5" s="40">
        <f>$C$6-(3*$C$7)</f>
        <v>45</v>
      </c>
      <c r="H5" s="40">
        <f>$C$6-(2*$C$7)</f>
        <v>49</v>
      </c>
      <c r="I5" s="40">
        <f>$C$6-(1*$C$7)</f>
        <v>53</v>
      </c>
      <c r="J5" s="40">
        <f>$C$6-(0*$C$7)</f>
        <v>57</v>
      </c>
      <c r="K5" s="40">
        <f>$C$6+(1*$C$7)</f>
        <v>61</v>
      </c>
      <c r="L5" s="40">
        <f>$C$6+(2*$C$7)</f>
        <v>65</v>
      </c>
      <c r="M5" s="40">
        <f>$C$6+(3*$C$7)</f>
        <v>69</v>
      </c>
    </row>
    <row r="6" spans="1:16" x14ac:dyDescent="0.25">
      <c r="A6" s="3" t="s">
        <v>14</v>
      </c>
      <c r="B6" s="3"/>
      <c r="C6" s="6">
        <v>57</v>
      </c>
      <c r="D6" s="3" t="s">
        <v>68</v>
      </c>
      <c r="E6" s="3"/>
    </row>
    <row r="7" spans="1:16" x14ac:dyDescent="0.25">
      <c r="A7" s="3" t="s">
        <v>20</v>
      </c>
      <c r="B7" s="3"/>
      <c r="C7" s="6">
        <v>4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46</v>
      </c>
      <c r="D10" s="12">
        <v>68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57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3.6666666666666665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2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B19" sqref="B1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66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44">
        <v>10180359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3">
        <f>$C$6-(3*$C$7)</f>
        <v>5.3000000000000007</v>
      </c>
      <c r="H5" s="43">
        <f>$C$6-(2*$C$7)</f>
        <v>5.5</v>
      </c>
      <c r="I5" s="43">
        <f>$C$6-(1*$C$7)</f>
        <v>5.7</v>
      </c>
      <c r="J5" s="43">
        <f>$C$6-(0*$C$7)</f>
        <v>5.9</v>
      </c>
      <c r="K5" s="43">
        <f>$C$6+(1*$C$7)</f>
        <v>6.1000000000000005</v>
      </c>
      <c r="L5" s="43">
        <f>$C$6+(2*$C$7)</f>
        <v>6.3000000000000007</v>
      </c>
      <c r="M5" s="43">
        <f>$C$6+(3*$C$7)</f>
        <v>6.5</v>
      </c>
    </row>
    <row r="6" spans="1:16" x14ac:dyDescent="0.25">
      <c r="A6" s="3" t="s">
        <v>14</v>
      </c>
      <c r="B6" s="3"/>
      <c r="C6" s="6">
        <v>5.9</v>
      </c>
      <c r="D6" s="3" t="s">
        <v>67</v>
      </c>
      <c r="E6" s="3"/>
    </row>
    <row r="7" spans="1:16" x14ac:dyDescent="0.25">
      <c r="A7" s="3" t="s">
        <v>20</v>
      </c>
      <c r="B7" s="3"/>
      <c r="C7" s="6">
        <v>0.2</v>
      </c>
      <c r="D7" s="3" t="s">
        <v>67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0.09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5.3</v>
      </c>
      <c r="D10" s="12">
        <v>6.5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5.9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0.17700000000000002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B19" sqref="B1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66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65</v>
      </c>
      <c r="C4" s="5" t="s">
        <v>13</v>
      </c>
      <c r="D4" s="44">
        <v>10180358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3">
        <f>$C$6-(3*$C$7)</f>
        <v>7.6</v>
      </c>
      <c r="H5" s="43">
        <f>$C$6-(2*$C$7)</f>
        <v>7.9</v>
      </c>
      <c r="I5" s="43">
        <f>$C$6-(1*$C$7)</f>
        <v>8.1999999999999993</v>
      </c>
      <c r="J5" s="43">
        <f>$C$6-(0*$C$7)</f>
        <v>8.5</v>
      </c>
      <c r="K5" s="43">
        <f>$C$6+(1*$C$7)</f>
        <v>8.8000000000000007</v>
      </c>
      <c r="L5" s="43">
        <f>$C$6+(2*$C$7)</f>
        <v>9.1</v>
      </c>
      <c r="M5" s="43">
        <f>$C$6+(3*$C$7)</f>
        <v>9.4</v>
      </c>
    </row>
    <row r="6" spans="1:16" x14ac:dyDescent="0.25">
      <c r="A6" s="3" t="s">
        <v>14</v>
      </c>
      <c r="B6" s="3"/>
      <c r="C6" s="6">
        <v>8.5</v>
      </c>
      <c r="D6" s="3" t="s">
        <v>67</v>
      </c>
      <c r="E6" s="3"/>
    </row>
    <row r="7" spans="1:16" x14ac:dyDescent="0.25">
      <c r="A7" s="3" t="s">
        <v>20</v>
      </c>
      <c r="B7" s="3"/>
      <c r="C7" s="6">
        <v>0.3</v>
      </c>
      <c r="D7" s="3" t="str">
        <f>D6</f>
        <v>%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0.09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7.6</v>
      </c>
      <c r="D10" s="12">
        <v>9.4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8.5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0.255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38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38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38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38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38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38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38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38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38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38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38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38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38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38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38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38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38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38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38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38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38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38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38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38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39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12" sqref="D1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69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44">
        <v>10180477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3">
        <f>$C$6-(3*$C$7)</f>
        <v>8.1999999999999993</v>
      </c>
      <c r="H5" s="43">
        <f>$C$6-(2*$C$7)</f>
        <v>9.1999999999999993</v>
      </c>
      <c r="I5" s="43">
        <f>$C$6-(1*$C$7)</f>
        <v>10.199999999999999</v>
      </c>
      <c r="J5" s="43">
        <f>$C$6-(0*$C$7)</f>
        <v>11.2</v>
      </c>
      <c r="K5" s="43">
        <f>$C$6+(1*$C$7)</f>
        <v>12.2</v>
      </c>
      <c r="L5" s="43">
        <f>$C$6+(2*$C$7)</f>
        <v>13.2</v>
      </c>
      <c r="M5" s="43">
        <f>$C$6+(3*$C$7)</f>
        <v>14.2</v>
      </c>
    </row>
    <row r="6" spans="1:16" x14ac:dyDescent="0.25">
      <c r="A6" s="3" t="s">
        <v>14</v>
      </c>
      <c r="B6" s="3"/>
      <c r="C6" s="6">
        <v>11.2</v>
      </c>
      <c r="D6" s="3" t="s">
        <v>68</v>
      </c>
      <c r="E6" s="3"/>
    </row>
    <row r="7" spans="1:16" x14ac:dyDescent="0.25">
      <c r="A7" s="3" t="s">
        <v>20</v>
      </c>
      <c r="B7" s="3"/>
      <c r="C7" s="6">
        <v>1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0.25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7.8</v>
      </c>
      <c r="D10" s="12">
        <v>14.5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11.15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0.93333333333333324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B19" sqref="B1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69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65</v>
      </c>
      <c r="C4" s="5" t="s">
        <v>13</v>
      </c>
      <c r="D4" s="44">
        <v>10180478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3">
        <f>$C$6-(3*$C$7)</f>
        <v>65.699999999999989</v>
      </c>
      <c r="H5" s="43">
        <f>$C$6-(2*$C$7)</f>
        <v>73</v>
      </c>
      <c r="I5" s="43">
        <f>$C$6-(1*$C$7)</f>
        <v>80.3</v>
      </c>
      <c r="J5" s="43">
        <f>$C$6-(0*$C$7)</f>
        <v>87.6</v>
      </c>
      <c r="K5" s="43">
        <f>$C$6+(1*$C$7)</f>
        <v>94.899999999999991</v>
      </c>
      <c r="L5" s="43">
        <f>$C$6+(2*$C$7)</f>
        <v>102.19999999999999</v>
      </c>
      <c r="M5" s="43">
        <f>$C$6+(3*$C$7)</f>
        <v>109.5</v>
      </c>
    </row>
    <row r="6" spans="1:16" x14ac:dyDescent="0.25">
      <c r="A6" s="3" t="s">
        <v>14</v>
      </c>
      <c r="B6" s="3"/>
      <c r="C6" s="6">
        <v>87.6</v>
      </c>
      <c r="D6" s="3" t="s">
        <v>68</v>
      </c>
      <c r="E6" s="3"/>
    </row>
    <row r="7" spans="1:16" x14ac:dyDescent="0.25">
      <c r="A7" s="3" t="s">
        <v>20</v>
      </c>
      <c r="B7" s="3"/>
      <c r="C7" s="6">
        <v>7.3</v>
      </c>
      <c r="D7" s="3" t="str">
        <f>D6</f>
        <v>mg/L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0.25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61.3</v>
      </c>
      <c r="D10" s="12">
        <v>113.9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87.6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7.3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4" sqref="D4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70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44">
        <v>10180477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6.1</v>
      </c>
      <c r="H5" s="37">
        <f>$C$6-(2*$C$7)</f>
        <v>6.6</v>
      </c>
      <c r="I5" s="37">
        <f>$C$6-(1*$C$7)</f>
        <v>7.1</v>
      </c>
      <c r="J5" s="37">
        <f>$C$6-(0*$C$7)</f>
        <v>7.6</v>
      </c>
      <c r="K5" s="37">
        <f>$C$6+(1*$C$7)</f>
        <v>8.1</v>
      </c>
      <c r="L5" s="37">
        <f>$C$6+(2*$C$7)</f>
        <v>8.6</v>
      </c>
      <c r="M5" s="37">
        <f>$C$6+(3*$C$7)</f>
        <v>9.1</v>
      </c>
    </row>
    <row r="6" spans="1:16" x14ac:dyDescent="0.25">
      <c r="A6" s="3" t="s">
        <v>14</v>
      </c>
      <c r="B6" s="3"/>
      <c r="C6" s="6">
        <v>7.6</v>
      </c>
      <c r="D6" s="3" t="s">
        <v>9</v>
      </c>
      <c r="E6" s="3"/>
    </row>
    <row r="7" spans="1:16" x14ac:dyDescent="0.25">
      <c r="A7" s="3" t="s">
        <v>20</v>
      </c>
      <c r="B7" s="3"/>
      <c r="C7" s="6">
        <v>0.5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6.1</v>
      </c>
      <c r="D10" s="12">
        <v>9.1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7.6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0.5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Anleitung</vt:lpstr>
      <vt:lpstr>Vorlage</vt:lpstr>
      <vt:lpstr>CRP_1</vt:lpstr>
      <vt:lpstr>CRP_2</vt:lpstr>
      <vt:lpstr>hba1c_1</vt:lpstr>
      <vt:lpstr>hba1c_2</vt:lpstr>
      <vt:lpstr>Albumin_1</vt:lpstr>
      <vt:lpstr>Albumin_2</vt:lpstr>
      <vt:lpstr>Creatinin_1</vt:lpstr>
      <vt:lpstr>Creatinin_2</vt:lpstr>
      <vt:lpstr>cholesterin_1</vt:lpstr>
      <vt:lpstr>cholesterin_2</vt:lpstr>
      <vt:lpstr>HDL_1</vt:lpstr>
      <vt:lpstr>HDL_2</vt:lpstr>
      <vt:lpstr>Triglyceride_1</vt:lpstr>
      <vt:lpstr>Triglyceride_2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rof</cp:lastModifiedBy>
  <cp:lastPrinted>2016-01-30T21:15:09Z</cp:lastPrinted>
  <dcterms:created xsi:type="dcterms:W3CDTF">2016-01-17T17:21:59Z</dcterms:created>
  <dcterms:modified xsi:type="dcterms:W3CDTF">2016-04-06T15:29:44Z</dcterms:modified>
</cp:coreProperties>
</file>