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drawings/drawing15.xml" ContentType="application/vnd.openxmlformats-officedocument.drawing+xml"/>
  <Override PartName="/xl/charts/chart1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240" yWindow="105" windowWidth="28515" windowHeight="13860" activeTab="1"/>
    <workbookView xWindow="-15" yWindow="-15" windowWidth="28830" windowHeight="12825" firstSheet="5" activeTab="5"/>
  </bookViews>
  <sheets>
    <sheet name="Instruction" sheetId="16" r:id="rId1"/>
    <sheet name="modèle" sheetId="4" r:id="rId2"/>
    <sheet name="CRP_1" sheetId="17" r:id="rId3"/>
    <sheet name="CRP_2" sheetId="18" r:id="rId4"/>
    <sheet name="hba1c_1" sheetId="19" r:id="rId5"/>
    <sheet name="hba1c_2" sheetId="20" r:id="rId6"/>
    <sheet name="Albumin_1" sheetId="21" r:id="rId7"/>
    <sheet name="Albumin_2" sheetId="32" r:id="rId8"/>
    <sheet name="Creatinin_1" sheetId="22" r:id="rId9"/>
    <sheet name="Creatinin_2" sheetId="33" r:id="rId10"/>
    <sheet name="cholesterin_1" sheetId="23" r:id="rId11"/>
    <sheet name="cholesterin_2" sheetId="34" r:id="rId12"/>
    <sheet name="HDL_1" sheetId="37" r:id="rId13"/>
    <sheet name="HDL_2" sheetId="38" r:id="rId14"/>
    <sheet name="Triglyceride_1" sheetId="35" r:id="rId15"/>
    <sheet name="Triglyceride_2" sheetId="36" r:id="rId16"/>
  </sheets>
  <calcPr calcId="145621"/>
</workbook>
</file>

<file path=xl/calcChain.xml><?xml version="1.0" encoding="utf-8"?>
<calcChain xmlns="http://schemas.openxmlformats.org/spreadsheetml/2006/main">
  <c r="C12" i="4" l="1"/>
  <c r="D7" i="4"/>
  <c r="D7" i="38"/>
  <c r="E43" i="38"/>
  <c r="D43" i="38"/>
  <c r="E42" i="38"/>
  <c r="D42" i="38"/>
  <c r="E41" i="38"/>
  <c r="D41" i="38"/>
  <c r="E40" i="38"/>
  <c r="D40" i="38"/>
  <c r="E39" i="38"/>
  <c r="D39" i="38"/>
  <c r="E38" i="38"/>
  <c r="D38" i="38"/>
  <c r="E37" i="38"/>
  <c r="D37" i="38"/>
  <c r="E36" i="38"/>
  <c r="D36" i="38"/>
  <c r="E35" i="38"/>
  <c r="D35" i="38"/>
  <c r="E34" i="38"/>
  <c r="D34" i="38"/>
  <c r="E33" i="38"/>
  <c r="D33" i="38"/>
  <c r="E32" i="38"/>
  <c r="D32" i="38"/>
  <c r="E31" i="38"/>
  <c r="D31" i="38"/>
  <c r="E30" i="38"/>
  <c r="D30" i="38"/>
  <c r="E29" i="38"/>
  <c r="D29" i="38"/>
  <c r="E28" i="38"/>
  <c r="D28" i="38"/>
  <c r="E27" i="38"/>
  <c r="D27" i="38"/>
  <c r="E26" i="38"/>
  <c r="D26" i="38"/>
  <c r="E25" i="38"/>
  <c r="D25" i="38"/>
  <c r="E24" i="38"/>
  <c r="D24" i="38"/>
  <c r="E23" i="38"/>
  <c r="D23" i="38"/>
  <c r="E22" i="38"/>
  <c r="D22" i="38"/>
  <c r="E21" i="38"/>
  <c r="D21" i="38"/>
  <c r="E20" i="38"/>
  <c r="D20" i="38"/>
  <c r="E19" i="38"/>
  <c r="D19" i="38"/>
  <c r="B16" i="38"/>
  <c r="B15" i="38"/>
  <c r="D15" i="38" s="1"/>
  <c r="C11" i="38"/>
  <c r="C12" i="38" s="1"/>
  <c r="M5" i="38"/>
  <c r="L5" i="38"/>
  <c r="K5" i="38"/>
  <c r="J5" i="38"/>
  <c r="I5" i="38"/>
  <c r="H5" i="38"/>
  <c r="G5" i="38"/>
  <c r="E43" i="37"/>
  <c r="D43" i="37"/>
  <c r="E42" i="37"/>
  <c r="D42" i="37"/>
  <c r="E41" i="37"/>
  <c r="D41" i="37"/>
  <c r="E40" i="37"/>
  <c r="D40" i="37"/>
  <c r="E39" i="37"/>
  <c r="D39" i="37"/>
  <c r="E38" i="37"/>
  <c r="D38" i="37"/>
  <c r="E37" i="37"/>
  <c r="D37" i="37"/>
  <c r="E36" i="37"/>
  <c r="D36" i="37"/>
  <c r="E35" i="37"/>
  <c r="D35" i="37"/>
  <c r="E34" i="37"/>
  <c r="D34" i="37"/>
  <c r="E33" i="37"/>
  <c r="D33" i="37"/>
  <c r="E32" i="37"/>
  <c r="D32" i="37"/>
  <c r="E31" i="37"/>
  <c r="D31" i="37"/>
  <c r="E30" i="37"/>
  <c r="D30" i="37"/>
  <c r="E29" i="37"/>
  <c r="D29" i="37"/>
  <c r="E28" i="37"/>
  <c r="D28" i="37"/>
  <c r="E27" i="37"/>
  <c r="D27" i="37"/>
  <c r="E26" i="37"/>
  <c r="D26" i="37"/>
  <c r="E25" i="37"/>
  <c r="D25" i="37"/>
  <c r="E24" i="37"/>
  <c r="D24" i="37"/>
  <c r="E23" i="37"/>
  <c r="D23" i="37"/>
  <c r="E22" i="37"/>
  <c r="D22" i="37"/>
  <c r="E21" i="37"/>
  <c r="D21" i="37"/>
  <c r="D20" i="37"/>
  <c r="E20" i="37" s="1"/>
  <c r="E19" i="37"/>
  <c r="D19" i="37"/>
  <c r="B16" i="37"/>
  <c r="B15" i="37"/>
  <c r="D15" i="37" s="1"/>
  <c r="C11" i="37"/>
  <c r="C12" i="37" s="1"/>
  <c r="M5" i="37"/>
  <c r="L5" i="37"/>
  <c r="K5" i="37"/>
  <c r="J5" i="37"/>
  <c r="I5" i="37"/>
  <c r="H5" i="37"/>
  <c r="G5" i="37"/>
  <c r="E43" i="36"/>
  <c r="D43" i="36"/>
  <c r="E42" i="36"/>
  <c r="D42" i="36"/>
  <c r="E41" i="36"/>
  <c r="D41" i="36"/>
  <c r="E40" i="36"/>
  <c r="D40" i="36"/>
  <c r="E39" i="36"/>
  <c r="D39" i="36"/>
  <c r="E38" i="36"/>
  <c r="D38" i="36"/>
  <c r="E37" i="36"/>
  <c r="D37" i="36"/>
  <c r="E36" i="36"/>
  <c r="D36" i="36"/>
  <c r="E35" i="36"/>
  <c r="D35" i="36"/>
  <c r="E34" i="36"/>
  <c r="D34" i="36"/>
  <c r="E33" i="36"/>
  <c r="D33" i="36"/>
  <c r="E32" i="36"/>
  <c r="D32" i="36"/>
  <c r="E31" i="36"/>
  <c r="D31" i="36"/>
  <c r="E30" i="36"/>
  <c r="D30" i="36"/>
  <c r="E29" i="36"/>
  <c r="D29" i="36"/>
  <c r="E28" i="36"/>
  <c r="D28" i="36"/>
  <c r="E27" i="36"/>
  <c r="D27" i="36"/>
  <c r="E26" i="36"/>
  <c r="D26" i="36"/>
  <c r="E25" i="36"/>
  <c r="D25" i="36"/>
  <c r="E24" i="36"/>
  <c r="D24" i="36"/>
  <c r="E23" i="36"/>
  <c r="D23" i="36"/>
  <c r="E22" i="36"/>
  <c r="D22" i="36"/>
  <c r="E21" i="36"/>
  <c r="D21" i="36"/>
  <c r="E20" i="36"/>
  <c r="D20" i="36"/>
  <c r="E19" i="36"/>
  <c r="D19" i="36"/>
  <c r="B16" i="36"/>
  <c r="D16" i="36" s="1"/>
  <c r="D15" i="36"/>
  <c r="B15" i="36"/>
  <c r="C11" i="36"/>
  <c r="C12" i="36" s="1"/>
  <c r="D7" i="36"/>
  <c r="M5" i="36"/>
  <c r="L5" i="36"/>
  <c r="K5" i="36"/>
  <c r="J5" i="36"/>
  <c r="I5" i="36"/>
  <c r="H5" i="36"/>
  <c r="G5" i="36"/>
  <c r="D7" i="35"/>
  <c r="E43" i="35"/>
  <c r="D43" i="35"/>
  <c r="E42" i="35"/>
  <c r="D42" i="35"/>
  <c r="E41" i="35"/>
  <c r="D41" i="35"/>
  <c r="E40" i="35"/>
  <c r="D40" i="35"/>
  <c r="E39" i="35"/>
  <c r="D39" i="35"/>
  <c r="E38" i="35"/>
  <c r="D38" i="35"/>
  <c r="E37" i="35"/>
  <c r="D37" i="35"/>
  <c r="E36" i="35"/>
  <c r="D36" i="35"/>
  <c r="E35" i="35"/>
  <c r="D35" i="35"/>
  <c r="E34" i="35"/>
  <c r="D34" i="35"/>
  <c r="E33" i="35"/>
  <c r="D33" i="35"/>
  <c r="E32" i="35"/>
  <c r="D32" i="35"/>
  <c r="E31" i="35"/>
  <c r="D31" i="35"/>
  <c r="E30" i="35"/>
  <c r="D30" i="35"/>
  <c r="E29" i="35"/>
  <c r="D29" i="35"/>
  <c r="E28" i="35"/>
  <c r="D28" i="35"/>
  <c r="E27" i="35"/>
  <c r="D27" i="35"/>
  <c r="E26" i="35"/>
  <c r="D26" i="35"/>
  <c r="E25" i="35"/>
  <c r="D25" i="35"/>
  <c r="E24" i="35"/>
  <c r="D24" i="35"/>
  <c r="E23" i="35"/>
  <c r="D23" i="35"/>
  <c r="E22" i="35"/>
  <c r="D22" i="35"/>
  <c r="E21" i="35"/>
  <c r="D21" i="35"/>
  <c r="E20" i="35"/>
  <c r="D20" i="35"/>
  <c r="E19" i="35"/>
  <c r="D19" i="35"/>
  <c r="B16" i="35"/>
  <c r="D16" i="35" s="1"/>
  <c r="B15" i="35"/>
  <c r="D15" i="35" s="1"/>
  <c r="C11" i="35"/>
  <c r="C12" i="35" s="1"/>
  <c r="M5" i="35"/>
  <c r="L5" i="35"/>
  <c r="K5" i="35"/>
  <c r="J5" i="35"/>
  <c r="I5" i="35"/>
  <c r="H5" i="35"/>
  <c r="G5" i="35"/>
  <c r="E43" i="34"/>
  <c r="D43" i="34"/>
  <c r="E42" i="34"/>
  <c r="D42" i="34"/>
  <c r="E41" i="34"/>
  <c r="D41" i="34"/>
  <c r="E40" i="34"/>
  <c r="D40" i="34"/>
  <c r="E39" i="34"/>
  <c r="D39" i="34"/>
  <c r="E38" i="34"/>
  <c r="D38" i="34"/>
  <c r="E37" i="34"/>
  <c r="D37" i="34"/>
  <c r="E36" i="34"/>
  <c r="D36" i="34"/>
  <c r="E35" i="34"/>
  <c r="D35" i="34"/>
  <c r="E34" i="34"/>
  <c r="D34" i="34"/>
  <c r="E33" i="34"/>
  <c r="D33" i="34"/>
  <c r="E32" i="34"/>
  <c r="D32" i="34"/>
  <c r="E31" i="34"/>
  <c r="D31" i="34"/>
  <c r="E30" i="34"/>
  <c r="D30" i="34"/>
  <c r="E29" i="34"/>
  <c r="D29" i="34"/>
  <c r="E28" i="34"/>
  <c r="D28" i="34"/>
  <c r="E27" i="34"/>
  <c r="D27" i="34"/>
  <c r="E26" i="34"/>
  <c r="D26" i="34"/>
  <c r="E25" i="34"/>
  <c r="D25" i="34"/>
  <c r="E24" i="34"/>
  <c r="D24" i="34"/>
  <c r="E23" i="34"/>
  <c r="D23" i="34"/>
  <c r="E22" i="34"/>
  <c r="D22" i="34"/>
  <c r="E21" i="34"/>
  <c r="D21" i="34"/>
  <c r="E20" i="34"/>
  <c r="D20" i="34"/>
  <c r="E19" i="34"/>
  <c r="D19" i="34"/>
  <c r="B16" i="34"/>
  <c r="D16" i="34" s="1"/>
  <c r="B15" i="34"/>
  <c r="D15" i="34" s="1"/>
  <c r="C11" i="34"/>
  <c r="C12" i="34" s="1"/>
  <c r="M5" i="34"/>
  <c r="L5" i="34"/>
  <c r="K5" i="34"/>
  <c r="J5" i="34"/>
  <c r="I5" i="34"/>
  <c r="H5" i="34"/>
  <c r="G5" i="34"/>
  <c r="C12" i="23"/>
  <c r="E43" i="33"/>
  <c r="D43" i="33"/>
  <c r="E42" i="33"/>
  <c r="D42" i="33"/>
  <c r="E41" i="33"/>
  <c r="D41" i="33"/>
  <c r="E40" i="33"/>
  <c r="D40" i="33"/>
  <c r="E39" i="33"/>
  <c r="D39" i="33"/>
  <c r="E38" i="33"/>
  <c r="D38" i="33"/>
  <c r="E37" i="33"/>
  <c r="D37" i="33"/>
  <c r="E36" i="33"/>
  <c r="D36" i="33"/>
  <c r="E35" i="33"/>
  <c r="D35" i="33"/>
  <c r="E34" i="33"/>
  <c r="D34" i="33"/>
  <c r="E33" i="33"/>
  <c r="D33" i="33"/>
  <c r="E32" i="33"/>
  <c r="D32" i="33"/>
  <c r="E31" i="33"/>
  <c r="D31" i="33"/>
  <c r="E30" i="33"/>
  <c r="D30" i="33"/>
  <c r="E29" i="33"/>
  <c r="D29" i="33"/>
  <c r="E28" i="33"/>
  <c r="D28" i="33"/>
  <c r="E27" i="33"/>
  <c r="D27" i="33"/>
  <c r="E26" i="33"/>
  <c r="D26" i="33"/>
  <c r="E25" i="33"/>
  <c r="D25" i="33"/>
  <c r="E24" i="33"/>
  <c r="D24" i="33"/>
  <c r="E23" i="33"/>
  <c r="D23" i="33"/>
  <c r="E22" i="33"/>
  <c r="D22" i="33"/>
  <c r="E21" i="33"/>
  <c r="D21" i="33"/>
  <c r="E20" i="33"/>
  <c r="D20" i="33"/>
  <c r="E19" i="33"/>
  <c r="D19" i="33"/>
  <c r="B16" i="33"/>
  <c r="B15" i="33"/>
  <c r="D16" i="33" s="1"/>
  <c r="C11" i="33"/>
  <c r="C12" i="33" s="1"/>
  <c r="D7" i="33"/>
  <c r="M5" i="33"/>
  <c r="L5" i="33"/>
  <c r="K5" i="33"/>
  <c r="J5" i="33"/>
  <c r="I5" i="33"/>
  <c r="H5" i="33"/>
  <c r="G5" i="33"/>
  <c r="D7" i="22"/>
  <c r="C12" i="32"/>
  <c r="E43" i="32"/>
  <c r="D43" i="32"/>
  <c r="E42" i="32"/>
  <c r="D42" i="32"/>
  <c r="E41" i="32"/>
  <c r="D41" i="32"/>
  <c r="E40" i="32"/>
  <c r="D40" i="32"/>
  <c r="E39" i="32"/>
  <c r="D39" i="32"/>
  <c r="E38" i="32"/>
  <c r="D38" i="32"/>
  <c r="E37" i="32"/>
  <c r="D37" i="32"/>
  <c r="E36" i="32"/>
  <c r="D36" i="32"/>
  <c r="E35" i="32"/>
  <c r="D35" i="32"/>
  <c r="E34" i="32"/>
  <c r="D34" i="32"/>
  <c r="E33" i="32"/>
  <c r="D33" i="32"/>
  <c r="E32" i="32"/>
  <c r="D32" i="32"/>
  <c r="E31" i="32"/>
  <c r="D31" i="32"/>
  <c r="E30" i="32"/>
  <c r="D30" i="32"/>
  <c r="E29" i="32"/>
  <c r="D29" i="32"/>
  <c r="E28" i="32"/>
  <c r="D28" i="32"/>
  <c r="E27" i="32"/>
  <c r="D27" i="32"/>
  <c r="E26" i="32"/>
  <c r="D26" i="32"/>
  <c r="E25" i="32"/>
  <c r="D25" i="32"/>
  <c r="E24" i="32"/>
  <c r="D24" i="32"/>
  <c r="E23" i="32"/>
  <c r="D23" i="32"/>
  <c r="E22" i="32"/>
  <c r="D22" i="32"/>
  <c r="E21" i="32"/>
  <c r="D21" i="32"/>
  <c r="E20" i="32"/>
  <c r="D20" i="32"/>
  <c r="D19" i="32"/>
  <c r="E19" i="32" s="1"/>
  <c r="B16" i="32"/>
  <c r="D16" i="32" s="1"/>
  <c r="B15" i="32"/>
  <c r="D15" i="32" s="1"/>
  <c r="C11" i="32"/>
  <c r="D7" i="32"/>
  <c r="M5" i="32"/>
  <c r="L5" i="32"/>
  <c r="K5" i="32"/>
  <c r="J5" i="32"/>
  <c r="I5" i="32"/>
  <c r="H5" i="32"/>
  <c r="G5" i="32"/>
  <c r="D7" i="21"/>
  <c r="D7" i="20"/>
  <c r="D7" i="18"/>
  <c r="D7" i="17"/>
  <c r="D16" i="38" l="1"/>
  <c r="D16" i="37"/>
  <c r="D15" i="33"/>
  <c r="E43" i="23"/>
  <c r="D43" i="23"/>
  <c r="E42" i="23"/>
  <c r="D42" i="23"/>
  <c r="E41" i="23"/>
  <c r="D41" i="23"/>
  <c r="E40" i="23"/>
  <c r="D40" i="23"/>
  <c r="E39" i="23"/>
  <c r="D39" i="23"/>
  <c r="E38" i="23"/>
  <c r="D38" i="23"/>
  <c r="E37" i="23"/>
  <c r="D37" i="23"/>
  <c r="E36" i="23"/>
  <c r="D36" i="23"/>
  <c r="E35" i="23"/>
  <c r="D35" i="23"/>
  <c r="E34" i="23"/>
  <c r="D34" i="23"/>
  <c r="E33" i="23"/>
  <c r="D33" i="23"/>
  <c r="E32" i="23"/>
  <c r="D32" i="23"/>
  <c r="E31" i="23"/>
  <c r="D31" i="23"/>
  <c r="E30" i="23"/>
  <c r="D30" i="23"/>
  <c r="E29" i="23"/>
  <c r="D29" i="23"/>
  <c r="E28" i="23"/>
  <c r="D28" i="23"/>
  <c r="E27" i="23"/>
  <c r="D27" i="23"/>
  <c r="E26" i="23"/>
  <c r="D26" i="23"/>
  <c r="E25" i="23"/>
  <c r="D25" i="23"/>
  <c r="E24" i="23"/>
  <c r="D24" i="23"/>
  <c r="E23" i="23"/>
  <c r="D23" i="23"/>
  <c r="E22" i="23"/>
  <c r="D22" i="23"/>
  <c r="E21" i="23"/>
  <c r="D21" i="23"/>
  <c r="E20" i="23"/>
  <c r="D20" i="23"/>
  <c r="D19" i="23"/>
  <c r="E19" i="23" s="1"/>
  <c r="B16" i="23"/>
  <c r="D16" i="23" s="1"/>
  <c r="B15" i="23"/>
  <c r="D15" i="23" s="1"/>
  <c r="C11" i="23"/>
  <c r="M5" i="23"/>
  <c r="L5" i="23"/>
  <c r="K5" i="23"/>
  <c r="J5" i="23"/>
  <c r="I5" i="23"/>
  <c r="H5" i="23"/>
  <c r="G5" i="23"/>
  <c r="E43" i="22"/>
  <c r="D43" i="22"/>
  <c r="E42" i="22"/>
  <c r="D42" i="22"/>
  <c r="E41" i="22"/>
  <c r="D41" i="22"/>
  <c r="E40" i="22"/>
  <c r="D40" i="22"/>
  <c r="E39" i="22"/>
  <c r="D39" i="22"/>
  <c r="E38" i="22"/>
  <c r="D38" i="22"/>
  <c r="E37" i="22"/>
  <c r="D37" i="22"/>
  <c r="E36" i="22"/>
  <c r="D36" i="22"/>
  <c r="E35" i="22"/>
  <c r="D35" i="22"/>
  <c r="E34" i="22"/>
  <c r="D34" i="22"/>
  <c r="E33" i="22"/>
  <c r="D33" i="22"/>
  <c r="E32" i="22"/>
  <c r="D32" i="22"/>
  <c r="E31" i="22"/>
  <c r="D31" i="22"/>
  <c r="E30" i="22"/>
  <c r="D30" i="22"/>
  <c r="E29" i="22"/>
  <c r="D29" i="22"/>
  <c r="E28" i="22"/>
  <c r="D28" i="22"/>
  <c r="E27" i="22"/>
  <c r="D27" i="22"/>
  <c r="E26" i="22"/>
  <c r="D26" i="22"/>
  <c r="E25" i="22"/>
  <c r="D25" i="22"/>
  <c r="E24" i="22"/>
  <c r="D24" i="22"/>
  <c r="E23" i="22"/>
  <c r="D23" i="22"/>
  <c r="E22" i="22"/>
  <c r="D22" i="22"/>
  <c r="E21" i="22"/>
  <c r="D21" i="22"/>
  <c r="E20" i="22"/>
  <c r="D20" i="22"/>
  <c r="D19" i="22"/>
  <c r="E19" i="22" s="1"/>
  <c r="B16" i="22"/>
  <c r="D16" i="22" s="1"/>
  <c r="B15" i="22"/>
  <c r="D15" i="22" s="1"/>
  <c r="C11" i="22"/>
  <c r="C12" i="22" s="1"/>
  <c r="M5" i="22"/>
  <c r="L5" i="22"/>
  <c r="K5" i="22"/>
  <c r="J5" i="22"/>
  <c r="I5" i="22"/>
  <c r="H5" i="22"/>
  <c r="G5" i="22"/>
  <c r="E43" i="21"/>
  <c r="D43" i="21"/>
  <c r="E42" i="21"/>
  <c r="D42" i="21"/>
  <c r="E41" i="21"/>
  <c r="D41" i="21"/>
  <c r="E40" i="21"/>
  <c r="D40" i="21"/>
  <c r="E39" i="21"/>
  <c r="D39" i="21"/>
  <c r="E38" i="21"/>
  <c r="D38" i="21"/>
  <c r="E37" i="21"/>
  <c r="D37" i="21"/>
  <c r="E36" i="21"/>
  <c r="D36" i="21"/>
  <c r="E35" i="21"/>
  <c r="D35" i="21"/>
  <c r="E34" i="21"/>
  <c r="D34" i="21"/>
  <c r="E33" i="21"/>
  <c r="D33" i="21"/>
  <c r="E32" i="21"/>
  <c r="D32" i="21"/>
  <c r="E31" i="21"/>
  <c r="D31" i="21"/>
  <c r="E30" i="21"/>
  <c r="D30" i="21"/>
  <c r="E29" i="21"/>
  <c r="D29" i="21"/>
  <c r="E28" i="21"/>
  <c r="D28" i="21"/>
  <c r="E27" i="21"/>
  <c r="D27" i="21"/>
  <c r="E26" i="21"/>
  <c r="D26" i="21"/>
  <c r="E25" i="21"/>
  <c r="D25" i="21"/>
  <c r="E24" i="21"/>
  <c r="D24" i="21"/>
  <c r="E23" i="21"/>
  <c r="D23" i="21"/>
  <c r="E22" i="21"/>
  <c r="D22" i="21"/>
  <c r="E21" i="21"/>
  <c r="D21" i="21"/>
  <c r="E20" i="21"/>
  <c r="D20" i="21"/>
  <c r="E19" i="21"/>
  <c r="D19" i="21"/>
  <c r="B16" i="21"/>
  <c r="D16" i="21" s="1"/>
  <c r="B15" i="21"/>
  <c r="D15" i="21" s="1"/>
  <c r="C12" i="21"/>
  <c r="C11" i="21"/>
  <c r="M5" i="21"/>
  <c r="L5" i="21"/>
  <c r="K5" i="21"/>
  <c r="J5" i="21"/>
  <c r="I5" i="21"/>
  <c r="H5" i="21"/>
  <c r="G5" i="21"/>
  <c r="D43" i="20"/>
  <c r="E43" i="20" s="1"/>
  <c r="E42" i="20"/>
  <c r="D42" i="20"/>
  <c r="E41" i="20"/>
  <c r="D41" i="20"/>
  <c r="E40" i="20"/>
  <c r="D40" i="20"/>
  <c r="E39" i="20"/>
  <c r="D39" i="20"/>
  <c r="E38" i="20"/>
  <c r="D38" i="20"/>
  <c r="E37" i="20"/>
  <c r="D37" i="20"/>
  <c r="E36" i="20"/>
  <c r="D36" i="20"/>
  <c r="E35" i="20"/>
  <c r="D35" i="20"/>
  <c r="E34" i="20"/>
  <c r="D34" i="20"/>
  <c r="E33" i="20"/>
  <c r="D33" i="20"/>
  <c r="E32" i="20"/>
  <c r="D32" i="20"/>
  <c r="E31" i="20"/>
  <c r="D31" i="20"/>
  <c r="E30" i="20"/>
  <c r="D30" i="20"/>
  <c r="E29" i="20"/>
  <c r="D29" i="20"/>
  <c r="E28" i="20"/>
  <c r="D28" i="20"/>
  <c r="E27" i="20"/>
  <c r="D27" i="20"/>
  <c r="E26" i="20"/>
  <c r="D26" i="20"/>
  <c r="E25" i="20"/>
  <c r="D25" i="20"/>
  <c r="E24" i="20"/>
  <c r="D24" i="20"/>
  <c r="E23" i="20"/>
  <c r="D23" i="20"/>
  <c r="E22" i="20"/>
  <c r="D22" i="20"/>
  <c r="E21" i="20"/>
  <c r="D21" i="20"/>
  <c r="E20" i="20"/>
  <c r="D20" i="20"/>
  <c r="D19" i="20"/>
  <c r="E19" i="20" s="1"/>
  <c r="B16" i="20"/>
  <c r="B15" i="20"/>
  <c r="D15" i="20" s="1"/>
  <c r="C12" i="20"/>
  <c r="C11" i="20"/>
  <c r="M5" i="20"/>
  <c r="L5" i="20"/>
  <c r="K5" i="20"/>
  <c r="J5" i="20"/>
  <c r="I5" i="20"/>
  <c r="H5" i="20"/>
  <c r="G5" i="20"/>
  <c r="E43" i="19"/>
  <c r="D43" i="19"/>
  <c r="E42" i="19"/>
  <c r="D42" i="19"/>
  <c r="E41" i="19"/>
  <c r="D41" i="19"/>
  <c r="E40" i="19"/>
  <c r="D40" i="19"/>
  <c r="E39" i="19"/>
  <c r="D39" i="19"/>
  <c r="E38" i="19"/>
  <c r="D38" i="19"/>
  <c r="E37" i="19"/>
  <c r="D37" i="19"/>
  <c r="E36" i="19"/>
  <c r="D36" i="19"/>
  <c r="E35" i="19"/>
  <c r="D35" i="19"/>
  <c r="E34" i="19"/>
  <c r="D34" i="19"/>
  <c r="E33" i="19"/>
  <c r="D33" i="19"/>
  <c r="E32" i="19"/>
  <c r="D32" i="19"/>
  <c r="E31" i="19"/>
  <c r="D31" i="19"/>
  <c r="E30" i="19"/>
  <c r="D30" i="19"/>
  <c r="E29" i="19"/>
  <c r="D29" i="19"/>
  <c r="E28" i="19"/>
  <c r="D28" i="19"/>
  <c r="E27" i="19"/>
  <c r="D27" i="19"/>
  <c r="E26" i="19"/>
  <c r="D26" i="19"/>
  <c r="E25" i="19"/>
  <c r="D25" i="19"/>
  <c r="E24" i="19"/>
  <c r="D24" i="19"/>
  <c r="E23" i="19"/>
  <c r="D23" i="19"/>
  <c r="E22" i="19"/>
  <c r="D22" i="19"/>
  <c r="E21" i="19"/>
  <c r="D21" i="19"/>
  <c r="E20" i="19"/>
  <c r="D20" i="19"/>
  <c r="E19" i="19"/>
  <c r="D19" i="19"/>
  <c r="B16" i="19"/>
  <c r="B15" i="19"/>
  <c r="D15" i="19" s="1"/>
  <c r="C12" i="19"/>
  <c r="C11" i="19"/>
  <c r="M5" i="19"/>
  <c r="L5" i="19"/>
  <c r="K5" i="19"/>
  <c r="J5" i="19"/>
  <c r="I5" i="19"/>
  <c r="H5" i="19"/>
  <c r="G5" i="19"/>
  <c r="E43" i="18"/>
  <c r="D43" i="18"/>
  <c r="E42" i="18"/>
  <c r="D42" i="18"/>
  <c r="E41" i="18"/>
  <c r="D41" i="18"/>
  <c r="E40" i="18"/>
  <c r="D40" i="18"/>
  <c r="E39" i="18"/>
  <c r="D39" i="18"/>
  <c r="E38" i="18"/>
  <c r="D38" i="18"/>
  <c r="E37" i="18"/>
  <c r="D37" i="18"/>
  <c r="E36" i="18"/>
  <c r="D36" i="18"/>
  <c r="E35" i="18"/>
  <c r="D35" i="18"/>
  <c r="E34" i="18"/>
  <c r="D34" i="18"/>
  <c r="E33" i="18"/>
  <c r="D33" i="18"/>
  <c r="E32" i="18"/>
  <c r="D32" i="18"/>
  <c r="E31" i="18"/>
  <c r="D31" i="18"/>
  <c r="E30" i="18"/>
  <c r="D30" i="18"/>
  <c r="E29" i="18"/>
  <c r="D29" i="18"/>
  <c r="E28" i="18"/>
  <c r="D28" i="18"/>
  <c r="E27" i="18"/>
  <c r="D27" i="18"/>
  <c r="E26" i="18"/>
  <c r="D26" i="18"/>
  <c r="E25" i="18"/>
  <c r="D25" i="18"/>
  <c r="E24" i="18"/>
  <c r="D24" i="18"/>
  <c r="E23" i="18"/>
  <c r="D23" i="18"/>
  <c r="E22" i="18"/>
  <c r="D22" i="18"/>
  <c r="E21" i="18"/>
  <c r="D21" i="18"/>
  <c r="D20" i="18"/>
  <c r="E20" i="18" s="1"/>
  <c r="D19" i="18"/>
  <c r="E19" i="18" s="1"/>
  <c r="B16" i="18"/>
  <c r="D16" i="18" s="1"/>
  <c r="B15" i="18"/>
  <c r="D15" i="18" s="1"/>
  <c r="C12" i="18"/>
  <c r="C11" i="18"/>
  <c r="M5" i="18"/>
  <c r="L5" i="18"/>
  <c r="K5" i="18"/>
  <c r="J5" i="18"/>
  <c r="I5" i="18"/>
  <c r="H5" i="18"/>
  <c r="G5" i="18"/>
  <c r="E43" i="17"/>
  <c r="D43" i="17"/>
  <c r="E42" i="17"/>
  <c r="D42" i="17"/>
  <c r="E41" i="17"/>
  <c r="D41" i="17"/>
  <c r="E40" i="17"/>
  <c r="D40" i="17"/>
  <c r="E39" i="17"/>
  <c r="D39" i="17"/>
  <c r="E38" i="17"/>
  <c r="D38" i="17"/>
  <c r="E37" i="17"/>
  <c r="D37" i="17"/>
  <c r="E36" i="17"/>
  <c r="D36" i="17"/>
  <c r="E35" i="17"/>
  <c r="D35" i="17"/>
  <c r="E34" i="17"/>
  <c r="D34" i="17"/>
  <c r="E33" i="17"/>
  <c r="D33" i="17"/>
  <c r="E32" i="17"/>
  <c r="D32" i="17"/>
  <c r="E31" i="17"/>
  <c r="D31" i="17"/>
  <c r="E30" i="17"/>
  <c r="D30" i="17"/>
  <c r="D29" i="17"/>
  <c r="E29" i="17" s="1"/>
  <c r="D28" i="17"/>
  <c r="E28" i="17" s="1"/>
  <c r="D27" i="17"/>
  <c r="E27" i="17" s="1"/>
  <c r="D26" i="17"/>
  <c r="E26" i="17" s="1"/>
  <c r="D25" i="17"/>
  <c r="E25" i="17" s="1"/>
  <c r="D24" i="17"/>
  <c r="E24" i="17" s="1"/>
  <c r="D23" i="17"/>
  <c r="E23" i="17" s="1"/>
  <c r="D22" i="17"/>
  <c r="E22" i="17" s="1"/>
  <c r="D21" i="17"/>
  <c r="E21" i="17" s="1"/>
  <c r="D20" i="17"/>
  <c r="E20" i="17" s="1"/>
  <c r="D19" i="17"/>
  <c r="E19" i="17" s="1"/>
  <c r="B16" i="17"/>
  <c r="B15" i="17"/>
  <c r="D15" i="17" s="1"/>
  <c r="C12" i="17"/>
  <c r="C11" i="17"/>
  <c r="M5" i="17"/>
  <c r="L5" i="17"/>
  <c r="K5" i="17"/>
  <c r="J5" i="17"/>
  <c r="I5" i="17"/>
  <c r="H5" i="17"/>
  <c r="G5" i="17"/>
  <c r="D16" i="19" l="1"/>
  <c r="D16" i="20"/>
  <c r="D16" i="17"/>
  <c r="C11" i="4"/>
  <c r="D43" i="4" l="1"/>
  <c r="E43" i="4" s="1"/>
  <c r="D42" i="4"/>
  <c r="E42" i="4" s="1"/>
  <c r="E41" i="4"/>
  <c r="D41" i="4"/>
  <c r="D40" i="4"/>
  <c r="E40" i="4" s="1"/>
  <c r="D39" i="4"/>
  <c r="E39" i="4" s="1"/>
  <c r="D38" i="4"/>
  <c r="E38" i="4" s="1"/>
  <c r="D37" i="4"/>
  <c r="E37" i="4" s="1"/>
  <c r="D36" i="4"/>
  <c r="E36" i="4" s="1"/>
  <c r="D35" i="4"/>
  <c r="E35" i="4" s="1"/>
  <c r="D34" i="4"/>
  <c r="E34" i="4" s="1"/>
  <c r="D33" i="4"/>
  <c r="E33" i="4" s="1"/>
  <c r="D32" i="4"/>
  <c r="E32" i="4" s="1"/>
  <c r="D31" i="4"/>
  <c r="E31" i="4" s="1"/>
  <c r="D30" i="4"/>
  <c r="E30" i="4" s="1"/>
  <c r="D29" i="4"/>
  <c r="E29" i="4" s="1"/>
  <c r="D28" i="4"/>
  <c r="E28" i="4" s="1"/>
  <c r="D27" i="4"/>
  <c r="E27" i="4" s="1"/>
  <c r="D26" i="4"/>
  <c r="E26" i="4" s="1"/>
  <c r="D25" i="4"/>
  <c r="E25" i="4" s="1"/>
  <c r="D24" i="4"/>
  <c r="E24" i="4" s="1"/>
  <c r="D23" i="4"/>
  <c r="E23" i="4" s="1"/>
  <c r="D22" i="4"/>
  <c r="E22" i="4" s="1"/>
  <c r="D21" i="4"/>
  <c r="E21" i="4" s="1"/>
  <c r="D20" i="4"/>
  <c r="E20" i="4" s="1"/>
  <c r="D19" i="4"/>
  <c r="E19" i="4" s="1"/>
  <c r="B16" i="4"/>
  <c r="B15" i="4"/>
  <c r="D15" i="4" s="1"/>
  <c r="M5" i="4"/>
  <c r="L5" i="4"/>
  <c r="K5" i="4"/>
  <c r="J5" i="4"/>
  <c r="I5" i="4"/>
  <c r="H5" i="4"/>
  <c r="G5" i="4"/>
  <c r="D16" i="4" l="1"/>
</calcChain>
</file>

<file path=xl/sharedStrings.xml><?xml version="1.0" encoding="utf-8"?>
<sst xmlns="http://schemas.openxmlformats.org/spreadsheetml/2006/main" count="487" uniqueCount="77">
  <si>
    <t>Datum</t>
  </si>
  <si>
    <t>Wert</t>
  </si>
  <si>
    <t>-3s</t>
  </si>
  <si>
    <t>-2s</t>
  </si>
  <si>
    <t>-1s</t>
  </si>
  <si>
    <t>MW</t>
  </si>
  <si>
    <t>+1s</t>
  </si>
  <si>
    <t>+2s</t>
  </si>
  <si>
    <t>+3s</t>
  </si>
  <si>
    <t>mmol/l</t>
  </si>
  <si>
    <t>Analyse</t>
  </si>
  <si>
    <t>Lot</t>
  </si>
  <si>
    <t>VK%</t>
  </si>
  <si>
    <t>Abw.</t>
  </si>
  <si>
    <t>Mitarb.</t>
  </si>
  <si>
    <t>© 2016 mqzh.ch</t>
  </si>
  <si>
    <t>© 2016 Verein für medizinische Qualitätkontrolle, Universitätsspital Zürich, CH 8091 Zürich</t>
  </si>
  <si>
    <t>info@mqzh.ch, www.mqzh.ch</t>
  </si>
  <si>
    <t>Cholesterin</t>
  </si>
  <si>
    <t>Triglyceride</t>
  </si>
  <si>
    <t>CRP</t>
  </si>
  <si>
    <t>C1</t>
  </si>
  <si>
    <t>C2</t>
  </si>
  <si>
    <t>HbA1c</t>
  </si>
  <si>
    <t>%</t>
  </si>
  <si>
    <t>mg/L</t>
  </si>
  <si>
    <t>Albumin</t>
  </si>
  <si>
    <t>Creatinine</t>
  </si>
  <si>
    <t>c1</t>
  </si>
  <si>
    <t>c2</t>
  </si>
  <si>
    <t>HDL</t>
  </si>
  <si>
    <t>Contrôle interne de la qualité</t>
  </si>
  <si>
    <t>Contrôle</t>
  </si>
  <si>
    <t>Consigne</t>
  </si>
  <si>
    <t>Devrait standard ab. (s)</t>
  </si>
  <si>
    <t>Tolérance Qualab</t>
  </si>
  <si>
    <t>Gamme du fabricant : de :</t>
  </si>
  <si>
    <t>Consigne recommandée :</t>
  </si>
  <si>
    <t>Cible recommandée s :</t>
  </si>
  <si>
    <t>Valeurs actuelles (calculées à partir des valeurs mesurées)</t>
  </si>
  <si>
    <t>Valeur moyenne</t>
  </si>
  <si>
    <t>Standard ab.</t>
  </si>
  <si>
    <t>Date</t>
  </si>
  <si>
    <t>Valeur</t>
  </si>
  <si>
    <t xml:space="preserve">Collabo. </t>
  </si>
  <si>
    <t>MQ Zurich</t>
  </si>
  <si>
    <t>Version 1.6 du 6.4.2016</t>
  </si>
  <si>
    <t>Ce fichier Excel ne contient pas de macros ou de programmes cachés et n'est pas protégé.</t>
  </si>
  <si>
    <t>Ce fichier peut être téléchargé gratuitement sur le site www.mqzh.ch sous la rubrique HELP.</t>
  </si>
  <si>
    <t>Le fichier peut être modifié et copié pour un usage personnel.</t>
  </si>
  <si>
    <t>La distribution et la publication de ce fichier, ainsi que les versions modifiées, ne sont autorisées qu'après consultation de MQ Zurich.</t>
  </si>
  <si>
    <t>Préparation d'une nouvelle carte de contrôle</t>
  </si>
  <si>
    <t>Cliquez avec le bouton droit de la souris sur le modèle, "Déplacer ou copier...".</t>
  </si>
  <si>
    <t>Cochez "Créer une copie" et insérez le nouveau tableau.</t>
  </si>
  <si>
    <t>La nouvelle feuille de calcul s'appelle désormais "Modèle (2)".</t>
  </si>
  <si>
    <t>Cliquez avec le bouton droit de la souris sur "Template (2)", "Rename".</t>
  </si>
  <si>
    <t>Vous pouvez maintenant donner un nouveau nom à la feuille de calcul, par exemple "Glucose".</t>
  </si>
  <si>
    <t xml:space="preserve">Important : les espaces ne sont pas autorisés. Pour la séparation, vous pouvez utiliser "_". </t>
  </si>
  <si>
    <t>Par exemple, "Glucose_Level_1".</t>
  </si>
  <si>
    <t>Remplissez maintenant les quatre champs verts supérieurs avec les noms de l'analyse et du contrôle.</t>
  </si>
  <si>
    <t>Allez ensuite sur http://qualab.ch/index.php?TPL=10078 et recherchez la tolérance Qualab actuelle.</t>
  </si>
  <si>
    <t>Celle-ci est saisie dans le champ C9</t>
  </si>
  <si>
    <t>Entrez la gamme de contrôle du fabricant dans les champs C10 et D10.</t>
  </si>
  <si>
    <t>Juste en dessous, une valeur cible recommandée et un écart-type maximal recommandé sont automatiquement calculés.</t>
  </si>
  <si>
    <t>Ces valeurs doivent maintenant être saisies manuellement dans les champs verts de la valeur cible et de l'écart type cible !</t>
  </si>
  <si>
    <t>Les valeurs peuvent être arrondies vers le haut ou vers le bas de manière raisonnable.</t>
  </si>
  <si>
    <t>Saisie des valeurs mesurées</t>
  </si>
  <si>
    <t>Dans le tableau vert avec le titre Date/Valeur/Employé vous pouvez maintenant entrer toutes les valeurs en continu.</t>
  </si>
  <si>
    <t>Après 27 valeurs mesurées, un nouveau tableau doit être créé.</t>
  </si>
  <si>
    <t>Évaluation des données</t>
  </si>
  <si>
    <t xml:space="preserve">Dans les trois situations suivantes, il y a une alarme de contrôle de la qualité. </t>
  </si>
  <si>
    <t>Cela signifie que l'analyse doit être interrompue jusqu'à ce que le problème soit résolu.</t>
  </si>
  <si>
    <t>1. une valeur mesurée est en dehors de la ligne rouge (1-3s)</t>
  </si>
  <si>
    <t>2. deux lectures consécutives sont en dehors de la même ligne jaune (2-2s)</t>
  </si>
  <si>
    <t>3. une valeur mesurée se situe en dehors de la ligne jaune et la valeur suivante se situe en dehors de l'autre ligne jaune (R-4s)</t>
  </si>
  <si>
    <t>-&gt; voir les exemples CHOL_1, CHOL_2 et CHOL_3</t>
  </si>
  <si>
    <t>(Ces trois exemples de feuilles de calcul peuvent bien sûr être supprimés : cliquez avec le bouton droit de la souris et "Supprimer")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</si>
</sst>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2" fontId="0" fillId="0" borderId="0" xfId="0" applyNumberFormat="1"/>
    <xf numFmtId="0" fontId="1" fillId="0" borderId="0" xfId="0" applyFont="1"/>
    <xf numFmtId="0" fontId="3" fillId="0" borderId="0" xfId="0" applyFont="1"/>
    <xf numFmtId="0" fontId="3" fillId="2" borderId="1" xfId="0" applyFont="1" applyFill="1" applyBorder="1"/>
    <xf numFmtId="0" fontId="3" fillId="0" borderId="0" xfId="0" applyFont="1" applyAlignment="1">
      <alignment horizontal="right"/>
    </xf>
    <xf numFmtId="0" fontId="3" fillId="2" borderId="1" xfId="0" applyFont="1" applyFill="1" applyBorder="1" applyAlignment="1">
      <alignment horizontal="center"/>
    </xf>
    <xf numFmtId="0" fontId="4" fillId="0" borderId="0" xfId="0" applyFont="1"/>
    <xf numFmtId="0" fontId="5" fillId="0" borderId="0" xfId="0" applyFont="1"/>
    <xf numFmtId="9" fontId="5" fillId="0" borderId="1" xfId="0" applyNumberFormat="1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0" xfId="0" applyFont="1" applyBorder="1" applyAlignment="1">
      <alignment horizontal="left"/>
    </xf>
    <xf numFmtId="0" fontId="6" fillId="0" borderId="0" xfId="0" applyFont="1"/>
    <xf numFmtId="2" fontId="3" fillId="0" borderId="0" xfId="0" applyNumberFormat="1" applyFont="1" applyAlignment="1">
      <alignment horizontal="center"/>
    </xf>
    <xf numFmtId="10" fontId="3" fillId="0" borderId="0" xfId="0" applyNumberFormat="1" applyFont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14" fontId="3" fillId="2" borderId="5" xfId="0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2" fontId="3" fillId="2" borderId="7" xfId="0" applyNumberFormat="1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2" fontId="5" fillId="0" borderId="0" xfId="0" applyNumberFormat="1" applyFont="1" applyBorder="1" applyAlignment="1">
      <alignment horizontal="left"/>
    </xf>
    <xf numFmtId="14" fontId="3" fillId="2" borderId="9" xfId="0" applyNumberFormat="1" applyFont="1" applyFill="1" applyBorder="1" applyAlignment="1">
      <alignment horizontal="center"/>
    </xf>
    <xf numFmtId="0" fontId="7" fillId="0" borderId="0" xfId="0" applyFont="1"/>
    <xf numFmtId="0" fontId="2" fillId="0" borderId="0" xfId="0" applyFont="1"/>
    <xf numFmtId="0" fontId="9" fillId="0" borderId="0" xfId="0" applyFont="1" applyAlignment="1">
      <alignment horizontal="center"/>
    </xf>
    <xf numFmtId="2" fontId="9" fillId="0" borderId="0" xfId="0" applyNumberFormat="1" applyFont="1" applyAlignment="1">
      <alignment horizontal="center"/>
    </xf>
    <xf numFmtId="0" fontId="8" fillId="0" borderId="0" xfId="0" applyFont="1"/>
    <xf numFmtId="0" fontId="10" fillId="0" borderId="0" xfId="0" applyFont="1"/>
    <xf numFmtId="0" fontId="9" fillId="0" borderId="0" xfId="0" applyFont="1"/>
    <xf numFmtId="0" fontId="11" fillId="0" borderId="0" xfId="0" applyFont="1"/>
    <xf numFmtId="0" fontId="12" fillId="0" borderId="0" xfId="0" applyFont="1"/>
    <xf numFmtId="0" fontId="0" fillId="0" borderId="0" xfId="0" quotePrefix="1"/>
    <xf numFmtId="2" fontId="13" fillId="0" borderId="0" xfId="0" applyNumberFormat="1" applyFont="1" applyAlignment="1">
      <alignment horizontal="center"/>
    </xf>
    <xf numFmtId="1" fontId="3" fillId="2" borderId="1" xfId="0" applyNumberFormat="1" applyFont="1" applyFill="1" applyBorder="1" applyAlignment="1">
      <alignment horizontal="center"/>
    </xf>
    <xf numFmtId="1" fontId="3" fillId="2" borderId="7" xfId="0" applyNumberFormat="1" applyFont="1" applyFill="1" applyBorder="1" applyAlignment="1">
      <alignment horizontal="center"/>
    </xf>
    <xf numFmtId="164" fontId="0" fillId="0" borderId="0" xfId="0" applyNumberFormat="1" applyFont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164" fontId="3" fillId="2" borderId="7" xfId="0" applyNumberFormat="1" applyFont="1" applyFill="1" applyBorder="1" applyAlignment="1">
      <alignment horizontal="center"/>
    </xf>
    <xf numFmtId="164" fontId="13" fillId="0" borderId="0" xfId="0" applyNumberFormat="1" applyFont="1" applyAlignment="1">
      <alignment horizontal="center"/>
    </xf>
    <xf numFmtId="0" fontId="14" fillId="2" borderId="1" xfId="0" applyFont="1" applyFill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C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1"/>
          <c:order val="0"/>
          <c:tx>
            <c:v>-1s</c:v>
          </c:tx>
          <c:spPr>
            <a:ln>
              <a:solidFill>
                <a:srgbClr val="92D050"/>
              </a:solidFill>
              <a:prstDash val="sysDot"/>
            </a:ln>
          </c:spPr>
          <c:marker>
            <c:symbol val="none"/>
          </c:marker>
          <c:xVal>
            <c:numRef>
              <c:f>modèle!$I$18:$I$43</c:f>
              <c:numCache>
                <c:formatCode>General</c:formatCode>
                <c:ptCount val="26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</c:numCache>
            </c:numRef>
          </c:xVal>
          <c:yVal>
            <c:numRef>
              <c:f>modèle!$F$18:$F$43</c:f>
              <c:numCache>
                <c:formatCode>General</c:formatCode>
                <c:ptCount val="2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</c:numCache>
            </c:numRef>
          </c:yVal>
          <c:smooth val="0"/>
        </c:ser>
        <c:ser>
          <c:idx val="2"/>
          <c:order val="1"/>
          <c:tx>
            <c:v>X</c:v>
          </c:tx>
          <c:marker>
            <c:symbol val="none"/>
          </c:marker>
          <c:xVal>
            <c:numRef>
              <c:f>modèle!$J$18:$J$43</c:f>
              <c:numCache>
                <c:formatCode>General</c:formatCode>
                <c:ptCount val="26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4</c:v>
                </c:pt>
                <c:pt idx="15">
                  <c:v>4</c:v>
                </c:pt>
                <c:pt idx="16">
                  <c:v>4</c:v>
                </c:pt>
                <c:pt idx="17">
                  <c:v>4</c:v>
                </c:pt>
                <c:pt idx="18">
                  <c:v>4</c:v>
                </c:pt>
                <c:pt idx="19">
                  <c:v>4</c:v>
                </c:pt>
                <c:pt idx="20">
                  <c:v>4</c:v>
                </c:pt>
                <c:pt idx="21">
                  <c:v>4</c:v>
                </c:pt>
                <c:pt idx="22">
                  <c:v>4</c:v>
                </c:pt>
                <c:pt idx="23">
                  <c:v>4</c:v>
                </c:pt>
                <c:pt idx="24">
                  <c:v>4</c:v>
                </c:pt>
                <c:pt idx="25">
                  <c:v>4</c:v>
                </c:pt>
              </c:numCache>
            </c:numRef>
          </c:xVal>
          <c:yVal>
            <c:numRef>
              <c:f>modèle!$F$18:$F$43</c:f>
              <c:numCache>
                <c:formatCode>General</c:formatCode>
                <c:ptCount val="2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</c:numCache>
            </c:numRef>
          </c:yVal>
          <c:smooth val="0"/>
        </c:ser>
        <c:ser>
          <c:idx val="3"/>
          <c:order val="2"/>
          <c:tx>
            <c:v>-2s</c:v>
          </c:tx>
          <c:spPr>
            <a:ln>
              <a:solidFill>
                <a:srgbClr val="FFC000"/>
              </a:solidFill>
            </a:ln>
          </c:spPr>
          <c:marker>
            <c:symbol val="none"/>
          </c:marker>
          <c:xVal>
            <c:numRef>
              <c:f>modèle!$H$18:$H$43</c:f>
              <c:numCache>
                <c:formatCode>General</c:formatCode>
                <c:ptCount val="26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</c:numCache>
            </c:numRef>
          </c:xVal>
          <c:yVal>
            <c:numRef>
              <c:f>modèle!$F$18:$F$43</c:f>
              <c:numCache>
                <c:formatCode>General</c:formatCode>
                <c:ptCount val="2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</c:numCache>
            </c:numRef>
          </c:yVal>
          <c:smooth val="0"/>
        </c:ser>
        <c:ser>
          <c:idx val="4"/>
          <c:order val="3"/>
          <c:tx>
            <c:v>-3s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modèle!$G$18:$G$43</c:f>
              <c:numCache>
                <c:formatCode>General</c:formatCode>
                <c:ptCount val="26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</c:numCache>
            </c:numRef>
          </c:xVal>
          <c:yVal>
            <c:numRef>
              <c:f>modèle!$F$18:$F$43</c:f>
              <c:numCache>
                <c:formatCode>General</c:formatCode>
                <c:ptCount val="2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</c:numCache>
            </c:numRef>
          </c:yVal>
          <c:smooth val="0"/>
        </c:ser>
        <c:ser>
          <c:idx val="5"/>
          <c:order val="4"/>
          <c:tx>
            <c:v>+1s</c:v>
          </c:tx>
          <c:spPr>
            <a:ln>
              <a:solidFill>
                <a:srgbClr val="92D050"/>
              </a:solidFill>
              <a:prstDash val="sysDot"/>
            </a:ln>
          </c:spPr>
          <c:marker>
            <c:symbol val="none"/>
          </c:marker>
          <c:xVal>
            <c:numRef>
              <c:f>modèle!$K$18:$K$43</c:f>
              <c:numCache>
                <c:formatCode>General</c:formatCode>
                <c:ptCount val="26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  <c:pt idx="4">
                  <c:v>5</c:v>
                </c:pt>
                <c:pt idx="5">
                  <c:v>5</c:v>
                </c:pt>
                <c:pt idx="6">
                  <c:v>5</c:v>
                </c:pt>
                <c:pt idx="7">
                  <c:v>5</c:v>
                </c:pt>
                <c:pt idx="8">
                  <c:v>5</c:v>
                </c:pt>
                <c:pt idx="9">
                  <c:v>5</c:v>
                </c:pt>
                <c:pt idx="10">
                  <c:v>5</c:v>
                </c:pt>
                <c:pt idx="11">
                  <c:v>5</c:v>
                </c:pt>
                <c:pt idx="12">
                  <c:v>5</c:v>
                </c:pt>
                <c:pt idx="13">
                  <c:v>5</c:v>
                </c:pt>
                <c:pt idx="14">
                  <c:v>5</c:v>
                </c:pt>
                <c:pt idx="15">
                  <c:v>5</c:v>
                </c:pt>
                <c:pt idx="16">
                  <c:v>5</c:v>
                </c:pt>
                <c:pt idx="17">
                  <c:v>5</c:v>
                </c:pt>
                <c:pt idx="18">
                  <c:v>5</c:v>
                </c:pt>
                <c:pt idx="19">
                  <c:v>5</c:v>
                </c:pt>
                <c:pt idx="20">
                  <c:v>5</c:v>
                </c:pt>
                <c:pt idx="21">
                  <c:v>5</c:v>
                </c:pt>
                <c:pt idx="22">
                  <c:v>5</c:v>
                </c:pt>
                <c:pt idx="23">
                  <c:v>5</c:v>
                </c:pt>
                <c:pt idx="24">
                  <c:v>5</c:v>
                </c:pt>
                <c:pt idx="25">
                  <c:v>5</c:v>
                </c:pt>
              </c:numCache>
            </c:numRef>
          </c:xVal>
          <c:yVal>
            <c:numRef>
              <c:f>modèle!$F$18:$F$43</c:f>
              <c:numCache>
                <c:formatCode>General</c:formatCode>
                <c:ptCount val="2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</c:numCache>
            </c:numRef>
          </c:yVal>
          <c:smooth val="0"/>
        </c:ser>
        <c:ser>
          <c:idx val="6"/>
          <c:order val="5"/>
          <c:tx>
            <c:v>+2s</c:v>
          </c:tx>
          <c:spPr>
            <a:ln>
              <a:solidFill>
                <a:srgbClr val="FFC000"/>
              </a:solidFill>
            </a:ln>
          </c:spPr>
          <c:marker>
            <c:symbol val="none"/>
          </c:marker>
          <c:xVal>
            <c:numRef>
              <c:f>modèle!$L$18:$L$43</c:f>
              <c:numCache>
                <c:formatCode>General</c:formatCode>
                <c:ptCount val="26"/>
                <c:pt idx="0">
                  <c:v>6</c:v>
                </c:pt>
                <c:pt idx="1">
                  <c:v>6</c:v>
                </c:pt>
                <c:pt idx="2">
                  <c:v>6</c:v>
                </c:pt>
                <c:pt idx="3">
                  <c:v>6</c:v>
                </c:pt>
                <c:pt idx="4">
                  <c:v>6</c:v>
                </c:pt>
                <c:pt idx="5">
                  <c:v>6</c:v>
                </c:pt>
                <c:pt idx="6">
                  <c:v>6</c:v>
                </c:pt>
                <c:pt idx="7">
                  <c:v>6</c:v>
                </c:pt>
                <c:pt idx="8">
                  <c:v>6</c:v>
                </c:pt>
                <c:pt idx="9">
                  <c:v>6</c:v>
                </c:pt>
                <c:pt idx="10">
                  <c:v>6</c:v>
                </c:pt>
                <c:pt idx="11">
                  <c:v>6</c:v>
                </c:pt>
                <c:pt idx="12">
                  <c:v>6</c:v>
                </c:pt>
                <c:pt idx="13">
                  <c:v>6</c:v>
                </c:pt>
                <c:pt idx="14">
                  <c:v>6</c:v>
                </c:pt>
                <c:pt idx="15">
                  <c:v>6</c:v>
                </c:pt>
                <c:pt idx="16">
                  <c:v>6</c:v>
                </c:pt>
                <c:pt idx="17">
                  <c:v>6</c:v>
                </c:pt>
                <c:pt idx="18">
                  <c:v>6</c:v>
                </c:pt>
                <c:pt idx="19">
                  <c:v>6</c:v>
                </c:pt>
                <c:pt idx="20">
                  <c:v>6</c:v>
                </c:pt>
                <c:pt idx="21">
                  <c:v>6</c:v>
                </c:pt>
                <c:pt idx="22">
                  <c:v>6</c:v>
                </c:pt>
                <c:pt idx="23">
                  <c:v>6</c:v>
                </c:pt>
                <c:pt idx="24">
                  <c:v>6</c:v>
                </c:pt>
                <c:pt idx="25">
                  <c:v>6</c:v>
                </c:pt>
              </c:numCache>
            </c:numRef>
          </c:xVal>
          <c:yVal>
            <c:numRef>
              <c:f>modèle!$F$18:$F$43</c:f>
              <c:numCache>
                <c:formatCode>General</c:formatCode>
                <c:ptCount val="2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</c:numCache>
            </c:numRef>
          </c:yVal>
          <c:smooth val="0"/>
        </c:ser>
        <c:ser>
          <c:idx val="7"/>
          <c:order val="6"/>
          <c:tx>
            <c:v>+3s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modèle!$M$18:$M$43</c:f>
              <c:numCache>
                <c:formatCode>General</c:formatCode>
                <c:ptCount val="26"/>
                <c:pt idx="0">
                  <c:v>7</c:v>
                </c:pt>
                <c:pt idx="1">
                  <c:v>7</c:v>
                </c:pt>
                <c:pt idx="2">
                  <c:v>7</c:v>
                </c:pt>
                <c:pt idx="3">
                  <c:v>7</c:v>
                </c:pt>
                <c:pt idx="4">
                  <c:v>7</c:v>
                </c:pt>
                <c:pt idx="5">
                  <c:v>7</c:v>
                </c:pt>
                <c:pt idx="6">
                  <c:v>7</c:v>
                </c:pt>
                <c:pt idx="7">
                  <c:v>7</c:v>
                </c:pt>
                <c:pt idx="8">
                  <c:v>7</c:v>
                </c:pt>
                <c:pt idx="9">
                  <c:v>7</c:v>
                </c:pt>
                <c:pt idx="10">
                  <c:v>7</c:v>
                </c:pt>
                <c:pt idx="11">
                  <c:v>7</c:v>
                </c:pt>
                <c:pt idx="12">
                  <c:v>7</c:v>
                </c:pt>
                <c:pt idx="13">
                  <c:v>7</c:v>
                </c:pt>
                <c:pt idx="14">
                  <c:v>7</c:v>
                </c:pt>
                <c:pt idx="15">
                  <c:v>7</c:v>
                </c:pt>
                <c:pt idx="16">
                  <c:v>7</c:v>
                </c:pt>
                <c:pt idx="17">
                  <c:v>7</c:v>
                </c:pt>
                <c:pt idx="18">
                  <c:v>7</c:v>
                </c:pt>
                <c:pt idx="19">
                  <c:v>7</c:v>
                </c:pt>
                <c:pt idx="20">
                  <c:v>7</c:v>
                </c:pt>
                <c:pt idx="21">
                  <c:v>7</c:v>
                </c:pt>
                <c:pt idx="22">
                  <c:v>7</c:v>
                </c:pt>
                <c:pt idx="23">
                  <c:v>7</c:v>
                </c:pt>
                <c:pt idx="24">
                  <c:v>7</c:v>
                </c:pt>
                <c:pt idx="25">
                  <c:v>7</c:v>
                </c:pt>
              </c:numCache>
            </c:numRef>
          </c:xVal>
          <c:yVal>
            <c:numRef>
              <c:f>modèle!$F$18:$F$43</c:f>
              <c:numCache>
                <c:formatCode>General</c:formatCode>
                <c:ptCount val="2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</c:numCache>
            </c:numRef>
          </c:yVal>
          <c:smooth val="0"/>
        </c:ser>
        <c:ser>
          <c:idx val="0"/>
          <c:order val="7"/>
          <c:marker>
            <c:symbol val="circle"/>
            <c:size val="9"/>
            <c:spPr>
              <a:solidFill>
                <a:srgbClr val="FF0000"/>
              </a:solidFill>
            </c:spPr>
          </c:marker>
          <c:xVal>
            <c:numRef>
              <c:f>modèle!$E$19:$E$43</c:f>
              <c:numCache>
                <c:formatCode>General</c:formatCode>
                <c:ptCount val="2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</c:numCache>
            </c:numRef>
          </c:xVal>
          <c:yVal>
            <c:numRef>
              <c:f>modèle!$F$19:$F$43</c:f>
              <c:numCache>
                <c:formatCode>General</c:formatCode>
                <c:ptCount val="2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8840768"/>
        <c:axId val="258841344"/>
      </c:scatterChart>
      <c:valAx>
        <c:axId val="258840768"/>
        <c:scaling>
          <c:orientation val="minMax"/>
          <c:max val="8"/>
          <c:min val="0"/>
        </c:scaling>
        <c:delete val="0"/>
        <c:axPos val="t"/>
        <c:majorGridlines/>
        <c:numFmt formatCode="General" sourceLinked="1"/>
        <c:majorTickMark val="out"/>
        <c:minorTickMark val="none"/>
        <c:tickLblPos val="none"/>
        <c:crossAx val="258841344"/>
        <c:crossesAt val="0"/>
        <c:crossBetween val="midCat"/>
        <c:majorUnit val="1"/>
      </c:valAx>
      <c:valAx>
        <c:axId val="258841344"/>
        <c:scaling>
          <c:orientation val="maxMin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58840768"/>
        <c:crosses val="autoZero"/>
        <c:crossBetween val="midCat"/>
        <c:majorUnit val="1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C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1"/>
          <c:order val="0"/>
          <c:tx>
            <c:v>-1s</c:v>
          </c:tx>
          <c:spPr>
            <a:ln>
              <a:solidFill>
                <a:srgbClr val="92D050"/>
              </a:solidFill>
              <a:prstDash val="sysDot"/>
            </a:ln>
          </c:spPr>
          <c:marker>
            <c:symbol val="none"/>
          </c:marker>
          <c:xVal>
            <c:numRef>
              <c:f>cholesterin_1!$I$18:$I$43</c:f>
              <c:numCache>
                <c:formatCode>General</c:formatCode>
                <c:ptCount val="26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</c:numCache>
            </c:numRef>
          </c:xVal>
          <c:yVal>
            <c:numRef>
              <c:f>cholesterin_1!$F$18:$F$43</c:f>
              <c:numCache>
                <c:formatCode>General</c:formatCode>
                <c:ptCount val="2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</c:numCache>
            </c:numRef>
          </c:yVal>
          <c:smooth val="0"/>
        </c:ser>
        <c:ser>
          <c:idx val="2"/>
          <c:order val="1"/>
          <c:tx>
            <c:v>X</c:v>
          </c:tx>
          <c:marker>
            <c:symbol val="none"/>
          </c:marker>
          <c:xVal>
            <c:numRef>
              <c:f>cholesterin_1!$J$18:$J$43</c:f>
              <c:numCache>
                <c:formatCode>General</c:formatCode>
                <c:ptCount val="26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4</c:v>
                </c:pt>
                <c:pt idx="15">
                  <c:v>4</c:v>
                </c:pt>
                <c:pt idx="16">
                  <c:v>4</c:v>
                </c:pt>
                <c:pt idx="17">
                  <c:v>4</c:v>
                </c:pt>
                <c:pt idx="18">
                  <c:v>4</c:v>
                </c:pt>
                <c:pt idx="19">
                  <c:v>4</c:v>
                </c:pt>
                <c:pt idx="20">
                  <c:v>4</c:v>
                </c:pt>
                <c:pt idx="21">
                  <c:v>4</c:v>
                </c:pt>
                <c:pt idx="22">
                  <c:v>4</c:v>
                </c:pt>
                <c:pt idx="23">
                  <c:v>4</c:v>
                </c:pt>
                <c:pt idx="24">
                  <c:v>4</c:v>
                </c:pt>
                <c:pt idx="25">
                  <c:v>4</c:v>
                </c:pt>
              </c:numCache>
            </c:numRef>
          </c:xVal>
          <c:yVal>
            <c:numRef>
              <c:f>cholesterin_1!$F$18:$F$43</c:f>
              <c:numCache>
                <c:formatCode>General</c:formatCode>
                <c:ptCount val="2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</c:numCache>
            </c:numRef>
          </c:yVal>
          <c:smooth val="0"/>
        </c:ser>
        <c:ser>
          <c:idx val="3"/>
          <c:order val="2"/>
          <c:tx>
            <c:v>-2s</c:v>
          </c:tx>
          <c:spPr>
            <a:ln>
              <a:solidFill>
                <a:srgbClr val="FFC000"/>
              </a:solidFill>
            </a:ln>
          </c:spPr>
          <c:marker>
            <c:symbol val="none"/>
          </c:marker>
          <c:xVal>
            <c:numRef>
              <c:f>cholesterin_1!$H$18:$H$43</c:f>
              <c:numCache>
                <c:formatCode>General</c:formatCode>
                <c:ptCount val="26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</c:numCache>
            </c:numRef>
          </c:xVal>
          <c:yVal>
            <c:numRef>
              <c:f>cholesterin_1!$F$18:$F$43</c:f>
              <c:numCache>
                <c:formatCode>General</c:formatCode>
                <c:ptCount val="2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</c:numCache>
            </c:numRef>
          </c:yVal>
          <c:smooth val="0"/>
        </c:ser>
        <c:ser>
          <c:idx val="4"/>
          <c:order val="3"/>
          <c:tx>
            <c:v>-3s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cholesterin_1!$G$18:$G$43</c:f>
              <c:numCache>
                <c:formatCode>General</c:formatCode>
                <c:ptCount val="26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</c:numCache>
            </c:numRef>
          </c:xVal>
          <c:yVal>
            <c:numRef>
              <c:f>cholesterin_1!$F$18:$F$43</c:f>
              <c:numCache>
                <c:formatCode>General</c:formatCode>
                <c:ptCount val="2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</c:numCache>
            </c:numRef>
          </c:yVal>
          <c:smooth val="0"/>
        </c:ser>
        <c:ser>
          <c:idx val="5"/>
          <c:order val="4"/>
          <c:tx>
            <c:v>+1s</c:v>
          </c:tx>
          <c:spPr>
            <a:ln>
              <a:solidFill>
                <a:srgbClr val="92D050"/>
              </a:solidFill>
              <a:prstDash val="sysDot"/>
            </a:ln>
          </c:spPr>
          <c:marker>
            <c:symbol val="none"/>
          </c:marker>
          <c:xVal>
            <c:numRef>
              <c:f>cholesterin_1!$K$18:$K$43</c:f>
              <c:numCache>
                <c:formatCode>General</c:formatCode>
                <c:ptCount val="26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  <c:pt idx="4">
                  <c:v>5</c:v>
                </c:pt>
                <c:pt idx="5">
                  <c:v>5</c:v>
                </c:pt>
                <c:pt idx="6">
                  <c:v>5</c:v>
                </c:pt>
                <c:pt idx="7">
                  <c:v>5</c:v>
                </c:pt>
                <c:pt idx="8">
                  <c:v>5</c:v>
                </c:pt>
                <c:pt idx="9">
                  <c:v>5</c:v>
                </c:pt>
                <c:pt idx="10">
                  <c:v>5</c:v>
                </c:pt>
                <c:pt idx="11">
                  <c:v>5</c:v>
                </c:pt>
                <c:pt idx="12">
                  <c:v>5</c:v>
                </c:pt>
                <c:pt idx="13">
                  <c:v>5</c:v>
                </c:pt>
                <c:pt idx="14">
                  <c:v>5</c:v>
                </c:pt>
                <c:pt idx="15">
                  <c:v>5</c:v>
                </c:pt>
                <c:pt idx="16">
                  <c:v>5</c:v>
                </c:pt>
                <c:pt idx="17">
                  <c:v>5</c:v>
                </c:pt>
                <c:pt idx="18">
                  <c:v>5</c:v>
                </c:pt>
                <c:pt idx="19">
                  <c:v>5</c:v>
                </c:pt>
                <c:pt idx="20">
                  <c:v>5</c:v>
                </c:pt>
                <c:pt idx="21">
                  <c:v>5</c:v>
                </c:pt>
                <c:pt idx="22">
                  <c:v>5</c:v>
                </c:pt>
                <c:pt idx="23">
                  <c:v>5</c:v>
                </c:pt>
                <c:pt idx="24">
                  <c:v>5</c:v>
                </c:pt>
                <c:pt idx="25">
                  <c:v>5</c:v>
                </c:pt>
              </c:numCache>
            </c:numRef>
          </c:xVal>
          <c:yVal>
            <c:numRef>
              <c:f>cholesterin_1!$F$18:$F$43</c:f>
              <c:numCache>
                <c:formatCode>General</c:formatCode>
                <c:ptCount val="2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</c:numCache>
            </c:numRef>
          </c:yVal>
          <c:smooth val="0"/>
        </c:ser>
        <c:ser>
          <c:idx val="6"/>
          <c:order val="5"/>
          <c:tx>
            <c:v>+2s</c:v>
          </c:tx>
          <c:spPr>
            <a:ln>
              <a:solidFill>
                <a:srgbClr val="FFC000"/>
              </a:solidFill>
            </a:ln>
          </c:spPr>
          <c:marker>
            <c:symbol val="none"/>
          </c:marker>
          <c:xVal>
            <c:numRef>
              <c:f>cholesterin_1!$L$18:$L$43</c:f>
              <c:numCache>
                <c:formatCode>General</c:formatCode>
                <c:ptCount val="26"/>
                <c:pt idx="0">
                  <c:v>6</c:v>
                </c:pt>
                <c:pt idx="1">
                  <c:v>6</c:v>
                </c:pt>
                <c:pt idx="2">
                  <c:v>6</c:v>
                </c:pt>
                <c:pt idx="3">
                  <c:v>6</c:v>
                </c:pt>
                <c:pt idx="4">
                  <c:v>6</c:v>
                </c:pt>
                <c:pt idx="5">
                  <c:v>6</c:v>
                </c:pt>
                <c:pt idx="6">
                  <c:v>6</c:v>
                </c:pt>
                <c:pt idx="7">
                  <c:v>6</c:v>
                </c:pt>
                <c:pt idx="8">
                  <c:v>6</c:v>
                </c:pt>
                <c:pt idx="9">
                  <c:v>6</c:v>
                </c:pt>
                <c:pt idx="10">
                  <c:v>6</c:v>
                </c:pt>
                <c:pt idx="11">
                  <c:v>6</c:v>
                </c:pt>
                <c:pt idx="12">
                  <c:v>6</c:v>
                </c:pt>
                <c:pt idx="13">
                  <c:v>6</c:v>
                </c:pt>
                <c:pt idx="14">
                  <c:v>6</c:v>
                </c:pt>
                <c:pt idx="15">
                  <c:v>6</c:v>
                </c:pt>
                <c:pt idx="16">
                  <c:v>6</c:v>
                </c:pt>
                <c:pt idx="17">
                  <c:v>6</c:v>
                </c:pt>
                <c:pt idx="18">
                  <c:v>6</c:v>
                </c:pt>
                <c:pt idx="19">
                  <c:v>6</c:v>
                </c:pt>
                <c:pt idx="20">
                  <c:v>6</c:v>
                </c:pt>
                <c:pt idx="21">
                  <c:v>6</c:v>
                </c:pt>
                <c:pt idx="22">
                  <c:v>6</c:v>
                </c:pt>
                <c:pt idx="23">
                  <c:v>6</c:v>
                </c:pt>
                <c:pt idx="24">
                  <c:v>6</c:v>
                </c:pt>
                <c:pt idx="25">
                  <c:v>6</c:v>
                </c:pt>
              </c:numCache>
            </c:numRef>
          </c:xVal>
          <c:yVal>
            <c:numRef>
              <c:f>cholesterin_1!$F$18:$F$43</c:f>
              <c:numCache>
                <c:formatCode>General</c:formatCode>
                <c:ptCount val="2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</c:numCache>
            </c:numRef>
          </c:yVal>
          <c:smooth val="0"/>
        </c:ser>
        <c:ser>
          <c:idx val="7"/>
          <c:order val="6"/>
          <c:tx>
            <c:v>+3s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cholesterin_1!$M$18:$M$43</c:f>
              <c:numCache>
                <c:formatCode>General</c:formatCode>
                <c:ptCount val="26"/>
                <c:pt idx="0">
                  <c:v>7</c:v>
                </c:pt>
                <c:pt idx="1">
                  <c:v>7</c:v>
                </c:pt>
                <c:pt idx="2">
                  <c:v>7</c:v>
                </c:pt>
                <c:pt idx="3">
                  <c:v>7</c:v>
                </c:pt>
                <c:pt idx="4">
                  <c:v>7</c:v>
                </c:pt>
                <c:pt idx="5">
                  <c:v>7</c:v>
                </c:pt>
                <c:pt idx="6">
                  <c:v>7</c:v>
                </c:pt>
                <c:pt idx="7">
                  <c:v>7</c:v>
                </c:pt>
                <c:pt idx="8">
                  <c:v>7</c:v>
                </c:pt>
                <c:pt idx="9">
                  <c:v>7</c:v>
                </c:pt>
                <c:pt idx="10">
                  <c:v>7</c:v>
                </c:pt>
                <c:pt idx="11">
                  <c:v>7</c:v>
                </c:pt>
                <c:pt idx="12">
                  <c:v>7</c:v>
                </c:pt>
                <c:pt idx="13">
                  <c:v>7</c:v>
                </c:pt>
                <c:pt idx="14">
                  <c:v>7</c:v>
                </c:pt>
                <c:pt idx="15">
                  <c:v>7</c:v>
                </c:pt>
                <c:pt idx="16">
                  <c:v>7</c:v>
                </c:pt>
                <c:pt idx="17">
                  <c:v>7</c:v>
                </c:pt>
                <c:pt idx="18">
                  <c:v>7</c:v>
                </c:pt>
                <c:pt idx="19">
                  <c:v>7</c:v>
                </c:pt>
                <c:pt idx="20">
                  <c:v>7</c:v>
                </c:pt>
                <c:pt idx="21">
                  <c:v>7</c:v>
                </c:pt>
                <c:pt idx="22">
                  <c:v>7</c:v>
                </c:pt>
                <c:pt idx="23">
                  <c:v>7</c:v>
                </c:pt>
                <c:pt idx="24">
                  <c:v>7</c:v>
                </c:pt>
                <c:pt idx="25">
                  <c:v>7</c:v>
                </c:pt>
              </c:numCache>
            </c:numRef>
          </c:xVal>
          <c:yVal>
            <c:numRef>
              <c:f>cholesterin_1!$F$18:$F$43</c:f>
              <c:numCache>
                <c:formatCode>General</c:formatCode>
                <c:ptCount val="2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</c:numCache>
            </c:numRef>
          </c:yVal>
          <c:smooth val="0"/>
        </c:ser>
        <c:ser>
          <c:idx val="0"/>
          <c:order val="7"/>
          <c:marker>
            <c:symbol val="circle"/>
            <c:size val="9"/>
            <c:spPr>
              <a:solidFill>
                <a:srgbClr val="FF0000"/>
              </a:solidFill>
            </c:spPr>
          </c:marker>
          <c:xVal>
            <c:numRef>
              <c:f>cholesterin_1!$E$19:$E$43</c:f>
              <c:numCache>
                <c:formatCode>General</c:formatCode>
                <c:ptCount val="2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</c:numCache>
            </c:numRef>
          </c:xVal>
          <c:yVal>
            <c:numRef>
              <c:f>cholesterin_1!$F$19:$F$43</c:f>
              <c:numCache>
                <c:formatCode>General</c:formatCode>
                <c:ptCount val="2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5215104"/>
        <c:axId val="295215680"/>
      </c:scatterChart>
      <c:valAx>
        <c:axId val="295215104"/>
        <c:scaling>
          <c:orientation val="minMax"/>
          <c:max val="8"/>
          <c:min val="0"/>
        </c:scaling>
        <c:delete val="0"/>
        <c:axPos val="t"/>
        <c:majorGridlines/>
        <c:numFmt formatCode="General" sourceLinked="1"/>
        <c:majorTickMark val="out"/>
        <c:minorTickMark val="none"/>
        <c:tickLblPos val="none"/>
        <c:crossAx val="295215680"/>
        <c:crossesAt val="0"/>
        <c:crossBetween val="midCat"/>
        <c:majorUnit val="1"/>
      </c:valAx>
      <c:valAx>
        <c:axId val="295215680"/>
        <c:scaling>
          <c:orientation val="maxMin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95215104"/>
        <c:crosses val="autoZero"/>
        <c:crossBetween val="midCat"/>
        <c:majorUnit val="1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C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1"/>
          <c:order val="0"/>
          <c:tx>
            <c:v>-1s</c:v>
          </c:tx>
          <c:spPr>
            <a:ln>
              <a:solidFill>
                <a:srgbClr val="92D050"/>
              </a:solidFill>
              <a:prstDash val="sysDot"/>
            </a:ln>
          </c:spPr>
          <c:marker>
            <c:symbol val="none"/>
          </c:marker>
          <c:xVal>
            <c:numRef>
              <c:f>cholesterin_2!$I$18:$I$43</c:f>
              <c:numCache>
                <c:formatCode>General</c:formatCode>
                <c:ptCount val="26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</c:numCache>
            </c:numRef>
          </c:xVal>
          <c:yVal>
            <c:numRef>
              <c:f>cholesterin_2!$F$18:$F$43</c:f>
              <c:numCache>
                <c:formatCode>General</c:formatCode>
                <c:ptCount val="2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</c:numCache>
            </c:numRef>
          </c:yVal>
          <c:smooth val="0"/>
        </c:ser>
        <c:ser>
          <c:idx val="2"/>
          <c:order val="1"/>
          <c:tx>
            <c:v>X</c:v>
          </c:tx>
          <c:marker>
            <c:symbol val="none"/>
          </c:marker>
          <c:xVal>
            <c:numRef>
              <c:f>cholesterin_2!$J$18:$J$43</c:f>
              <c:numCache>
                <c:formatCode>General</c:formatCode>
                <c:ptCount val="26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4</c:v>
                </c:pt>
                <c:pt idx="15">
                  <c:v>4</c:v>
                </c:pt>
                <c:pt idx="16">
                  <c:v>4</c:v>
                </c:pt>
                <c:pt idx="17">
                  <c:v>4</c:v>
                </c:pt>
                <c:pt idx="18">
                  <c:v>4</c:v>
                </c:pt>
                <c:pt idx="19">
                  <c:v>4</c:v>
                </c:pt>
                <c:pt idx="20">
                  <c:v>4</c:v>
                </c:pt>
                <c:pt idx="21">
                  <c:v>4</c:v>
                </c:pt>
                <c:pt idx="22">
                  <c:v>4</c:v>
                </c:pt>
                <c:pt idx="23">
                  <c:v>4</c:v>
                </c:pt>
                <c:pt idx="24">
                  <c:v>4</c:v>
                </c:pt>
                <c:pt idx="25">
                  <c:v>4</c:v>
                </c:pt>
              </c:numCache>
            </c:numRef>
          </c:xVal>
          <c:yVal>
            <c:numRef>
              <c:f>cholesterin_2!$F$18:$F$43</c:f>
              <c:numCache>
                <c:formatCode>General</c:formatCode>
                <c:ptCount val="2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</c:numCache>
            </c:numRef>
          </c:yVal>
          <c:smooth val="0"/>
        </c:ser>
        <c:ser>
          <c:idx val="3"/>
          <c:order val="2"/>
          <c:tx>
            <c:v>-2s</c:v>
          </c:tx>
          <c:spPr>
            <a:ln>
              <a:solidFill>
                <a:srgbClr val="FFC000"/>
              </a:solidFill>
            </a:ln>
          </c:spPr>
          <c:marker>
            <c:symbol val="none"/>
          </c:marker>
          <c:xVal>
            <c:numRef>
              <c:f>cholesterin_2!$H$18:$H$43</c:f>
              <c:numCache>
                <c:formatCode>General</c:formatCode>
                <c:ptCount val="26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</c:numCache>
            </c:numRef>
          </c:xVal>
          <c:yVal>
            <c:numRef>
              <c:f>cholesterin_2!$F$18:$F$43</c:f>
              <c:numCache>
                <c:formatCode>General</c:formatCode>
                <c:ptCount val="2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</c:numCache>
            </c:numRef>
          </c:yVal>
          <c:smooth val="0"/>
        </c:ser>
        <c:ser>
          <c:idx val="4"/>
          <c:order val="3"/>
          <c:tx>
            <c:v>-3s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cholesterin_2!$G$18:$G$43</c:f>
              <c:numCache>
                <c:formatCode>General</c:formatCode>
                <c:ptCount val="26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</c:numCache>
            </c:numRef>
          </c:xVal>
          <c:yVal>
            <c:numRef>
              <c:f>cholesterin_2!$F$18:$F$43</c:f>
              <c:numCache>
                <c:formatCode>General</c:formatCode>
                <c:ptCount val="2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</c:numCache>
            </c:numRef>
          </c:yVal>
          <c:smooth val="0"/>
        </c:ser>
        <c:ser>
          <c:idx val="5"/>
          <c:order val="4"/>
          <c:tx>
            <c:v>+1s</c:v>
          </c:tx>
          <c:spPr>
            <a:ln>
              <a:solidFill>
                <a:srgbClr val="92D050"/>
              </a:solidFill>
              <a:prstDash val="sysDot"/>
            </a:ln>
          </c:spPr>
          <c:marker>
            <c:symbol val="none"/>
          </c:marker>
          <c:xVal>
            <c:numRef>
              <c:f>cholesterin_2!$K$18:$K$43</c:f>
              <c:numCache>
                <c:formatCode>General</c:formatCode>
                <c:ptCount val="26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  <c:pt idx="4">
                  <c:v>5</c:v>
                </c:pt>
                <c:pt idx="5">
                  <c:v>5</c:v>
                </c:pt>
                <c:pt idx="6">
                  <c:v>5</c:v>
                </c:pt>
                <c:pt idx="7">
                  <c:v>5</c:v>
                </c:pt>
                <c:pt idx="8">
                  <c:v>5</c:v>
                </c:pt>
                <c:pt idx="9">
                  <c:v>5</c:v>
                </c:pt>
                <c:pt idx="10">
                  <c:v>5</c:v>
                </c:pt>
                <c:pt idx="11">
                  <c:v>5</c:v>
                </c:pt>
                <c:pt idx="12">
                  <c:v>5</c:v>
                </c:pt>
                <c:pt idx="13">
                  <c:v>5</c:v>
                </c:pt>
                <c:pt idx="14">
                  <c:v>5</c:v>
                </c:pt>
                <c:pt idx="15">
                  <c:v>5</c:v>
                </c:pt>
                <c:pt idx="16">
                  <c:v>5</c:v>
                </c:pt>
                <c:pt idx="17">
                  <c:v>5</c:v>
                </c:pt>
                <c:pt idx="18">
                  <c:v>5</c:v>
                </c:pt>
                <c:pt idx="19">
                  <c:v>5</c:v>
                </c:pt>
                <c:pt idx="20">
                  <c:v>5</c:v>
                </c:pt>
                <c:pt idx="21">
                  <c:v>5</c:v>
                </c:pt>
                <c:pt idx="22">
                  <c:v>5</c:v>
                </c:pt>
                <c:pt idx="23">
                  <c:v>5</c:v>
                </c:pt>
                <c:pt idx="24">
                  <c:v>5</c:v>
                </c:pt>
                <c:pt idx="25">
                  <c:v>5</c:v>
                </c:pt>
              </c:numCache>
            </c:numRef>
          </c:xVal>
          <c:yVal>
            <c:numRef>
              <c:f>cholesterin_2!$F$18:$F$43</c:f>
              <c:numCache>
                <c:formatCode>General</c:formatCode>
                <c:ptCount val="2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</c:numCache>
            </c:numRef>
          </c:yVal>
          <c:smooth val="0"/>
        </c:ser>
        <c:ser>
          <c:idx val="6"/>
          <c:order val="5"/>
          <c:tx>
            <c:v>+2s</c:v>
          </c:tx>
          <c:spPr>
            <a:ln>
              <a:solidFill>
                <a:srgbClr val="FFC000"/>
              </a:solidFill>
            </a:ln>
          </c:spPr>
          <c:marker>
            <c:symbol val="none"/>
          </c:marker>
          <c:xVal>
            <c:numRef>
              <c:f>cholesterin_2!$L$18:$L$43</c:f>
              <c:numCache>
                <c:formatCode>General</c:formatCode>
                <c:ptCount val="26"/>
                <c:pt idx="0">
                  <c:v>6</c:v>
                </c:pt>
                <c:pt idx="1">
                  <c:v>6</c:v>
                </c:pt>
                <c:pt idx="2">
                  <c:v>6</c:v>
                </c:pt>
                <c:pt idx="3">
                  <c:v>6</c:v>
                </c:pt>
                <c:pt idx="4">
                  <c:v>6</c:v>
                </c:pt>
                <c:pt idx="5">
                  <c:v>6</c:v>
                </c:pt>
                <c:pt idx="6">
                  <c:v>6</c:v>
                </c:pt>
                <c:pt idx="7">
                  <c:v>6</c:v>
                </c:pt>
                <c:pt idx="8">
                  <c:v>6</c:v>
                </c:pt>
                <c:pt idx="9">
                  <c:v>6</c:v>
                </c:pt>
                <c:pt idx="10">
                  <c:v>6</c:v>
                </c:pt>
                <c:pt idx="11">
                  <c:v>6</c:v>
                </c:pt>
                <c:pt idx="12">
                  <c:v>6</c:v>
                </c:pt>
                <c:pt idx="13">
                  <c:v>6</c:v>
                </c:pt>
                <c:pt idx="14">
                  <c:v>6</c:v>
                </c:pt>
                <c:pt idx="15">
                  <c:v>6</c:v>
                </c:pt>
                <c:pt idx="16">
                  <c:v>6</c:v>
                </c:pt>
                <c:pt idx="17">
                  <c:v>6</c:v>
                </c:pt>
                <c:pt idx="18">
                  <c:v>6</c:v>
                </c:pt>
                <c:pt idx="19">
                  <c:v>6</c:v>
                </c:pt>
                <c:pt idx="20">
                  <c:v>6</c:v>
                </c:pt>
                <c:pt idx="21">
                  <c:v>6</c:v>
                </c:pt>
                <c:pt idx="22">
                  <c:v>6</c:v>
                </c:pt>
                <c:pt idx="23">
                  <c:v>6</c:v>
                </c:pt>
                <c:pt idx="24">
                  <c:v>6</c:v>
                </c:pt>
                <c:pt idx="25">
                  <c:v>6</c:v>
                </c:pt>
              </c:numCache>
            </c:numRef>
          </c:xVal>
          <c:yVal>
            <c:numRef>
              <c:f>cholesterin_2!$F$18:$F$43</c:f>
              <c:numCache>
                <c:formatCode>General</c:formatCode>
                <c:ptCount val="2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</c:numCache>
            </c:numRef>
          </c:yVal>
          <c:smooth val="0"/>
        </c:ser>
        <c:ser>
          <c:idx val="7"/>
          <c:order val="6"/>
          <c:tx>
            <c:v>+3s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cholesterin_2!$M$18:$M$43</c:f>
              <c:numCache>
                <c:formatCode>General</c:formatCode>
                <c:ptCount val="26"/>
                <c:pt idx="0">
                  <c:v>7</c:v>
                </c:pt>
                <c:pt idx="1">
                  <c:v>7</c:v>
                </c:pt>
                <c:pt idx="2">
                  <c:v>7</c:v>
                </c:pt>
                <c:pt idx="3">
                  <c:v>7</c:v>
                </c:pt>
                <c:pt idx="4">
                  <c:v>7</c:v>
                </c:pt>
                <c:pt idx="5">
                  <c:v>7</c:v>
                </c:pt>
                <c:pt idx="6">
                  <c:v>7</c:v>
                </c:pt>
                <c:pt idx="7">
                  <c:v>7</c:v>
                </c:pt>
                <c:pt idx="8">
                  <c:v>7</c:v>
                </c:pt>
                <c:pt idx="9">
                  <c:v>7</c:v>
                </c:pt>
                <c:pt idx="10">
                  <c:v>7</c:v>
                </c:pt>
                <c:pt idx="11">
                  <c:v>7</c:v>
                </c:pt>
                <c:pt idx="12">
                  <c:v>7</c:v>
                </c:pt>
                <c:pt idx="13">
                  <c:v>7</c:v>
                </c:pt>
                <c:pt idx="14">
                  <c:v>7</c:v>
                </c:pt>
                <c:pt idx="15">
                  <c:v>7</c:v>
                </c:pt>
                <c:pt idx="16">
                  <c:v>7</c:v>
                </c:pt>
                <c:pt idx="17">
                  <c:v>7</c:v>
                </c:pt>
                <c:pt idx="18">
                  <c:v>7</c:v>
                </c:pt>
                <c:pt idx="19">
                  <c:v>7</c:v>
                </c:pt>
                <c:pt idx="20">
                  <c:v>7</c:v>
                </c:pt>
                <c:pt idx="21">
                  <c:v>7</c:v>
                </c:pt>
                <c:pt idx="22">
                  <c:v>7</c:v>
                </c:pt>
                <c:pt idx="23">
                  <c:v>7</c:v>
                </c:pt>
                <c:pt idx="24">
                  <c:v>7</c:v>
                </c:pt>
                <c:pt idx="25">
                  <c:v>7</c:v>
                </c:pt>
              </c:numCache>
            </c:numRef>
          </c:xVal>
          <c:yVal>
            <c:numRef>
              <c:f>cholesterin_2!$F$18:$F$43</c:f>
              <c:numCache>
                <c:formatCode>General</c:formatCode>
                <c:ptCount val="2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</c:numCache>
            </c:numRef>
          </c:yVal>
          <c:smooth val="0"/>
        </c:ser>
        <c:ser>
          <c:idx val="0"/>
          <c:order val="7"/>
          <c:marker>
            <c:symbol val="circle"/>
            <c:size val="9"/>
            <c:spPr>
              <a:solidFill>
                <a:srgbClr val="FF0000"/>
              </a:solidFill>
            </c:spPr>
          </c:marker>
          <c:xVal>
            <c:numRef>
              <c:f>cholesterin_2!$E$19:$E$43</c:f>
              <c:numCache>
                <c:formatCode>General</c:formatCode>
                <c:ptCount val="2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</c:numCache>
            </c:numRef>
          </c:xVal>
          <c:yVal>
            <c:numRef>
              <c:f>cholesterin_2!$F$19:$F$43</c:f>
              <c:numCache>
                <c:formatCode>General</c:formatCode>
                <c:ptCount val="2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5217984"/>
        <c:axId val="295218560"/>
      </c:scatterChart>
      <c:valAx>
        <c:axId val="295217984"/>
        <c:scaling>
          <c:orientation val="minMax"/>
          <c:max val="8"/>
          <c:min val="0"/>
        </c:scaling>
        <c:delete val="0"/>
        <c:axPos val="t"/>
        <c:majorGridlines/>
        <c:numFmt formatCode="General" sourceLinked="1"/>
        <c:majorTickMark val="out"/>
        <c:minorTickMark val="none"/>
        <c:tickLblPos val="none"/>
        <c:crossAx val="295218560"/>
        <c:crossesAt val="0"/>
        <c:crossBetween val="midCat"/>
        <c:majorUnit val="1"/>
      </c:valAx>
      <c:valAx>
        <c:axId val="295218560"/>
        <c:scaling>
          <c:orientation val="maxMin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95217984"/>
        <c:crosses val="autoZero"/>
        <c:crossBetween val="midCat"/>
        <c:majorUnit val="1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 orientation="portrait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C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1"/>
          <c:order val="0"/>
          <c:tx>
            <c:v>-1s</c:v>
          </c:tx>
          <c:spPr>
            <a:ln>
              <a:solidFill>
                <a:srgbClr val="92D050"/>
              </a:solidFill>
              <a:prstDash val="sysDot"/>
            </a:ln>
          </c:spPr>
          <c:marker>
            <c:symbol val="none"/>
          </c:marker>
          <c:xVal>
            <c:numRef>
              <c:f>HDL_1!$I$18:$I$43</c:f>
              <c:numCache>
                <c:formatCode>General</c:formatCode>
                <c:ptCount val="26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</c:numCache>
            </c:numRef>
          </c:xVal>
          <c:yVal>
            <c:numRef>
              <c:f>HDL_1!$F$18:$F$43</c:f>
              <c:numCache>
                <c:formatCode>General</c:formatCode>
                <c:ptCount val="2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</c:numCache>
            </c:numRef>
          </c:yVal>
          <c:smooth val="0"/>
        </c:ser>
        <c:ser>
          <c:idx val="2"/>
          <c:order val="1"/>
          <c:tx>
            <c:v>X</c:v>
          </c:tx>
          <c:marker>
            <c:symbol val="none"/>
          </c:marker>
          <c:xVal>
            <c:numRef>
              <c:f>HDL_1!$J$18:$J$43</c:f>
              <c:numCache>
                <c:formatCode>General</c:formatCode>
                <c:ptCount val="26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4</c:v>
                </c:pt>
                <c:pt idx="15">
                  <c:v>4</c:v>
                </c:pt>
                <c:pt idx="16">
                  <c:v>4</c:v>
                </c:pt>
                <c:pt idx="17">
                  <c:v>4</c:v>
                </c:pt>
                <c:pt idx="18">
                  <c:v>4</c:v>
                </c:pt>
                <c:pt idx="19">
                  <c:v>4</c:v>
                </c:pt>
                <c:pt idx="20">
                  <c:v>4</c:v>
                </c:pt>
                <c:pt idx="21">
                  <c:v>4</c:v>
                </c:pt>
                <c:pt idx="22">
                  <c:v>4</c:v>
                </c:pt>
                <c:pt idx="23">
                  <c:v>4</c:v>
                </c:pt>
                <c:pt idx="24">
                  <c:v>4</c:v>
                </c:pt>
                <c:pt idx="25">
                  <c:v>4</c:v>
                </c:pt>
              </c:numCache>
            </c:numRef>
          </c:xVal>
          <c:yVal>
            <c:numRef>
              <c:f>HDL_1!$F$18:$F$43</c:f>
              <c:numCache>
                <c:formatCode>General</c:formatCode>
                <c:ptCount val="2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</c:numCache>
            </c:numRef>
          </c:yVal>
          <c:smooth val="0"/>
        </c:ser>
        <c:ser>
          <c:idx val="3"/>
          <c:order val="2"/>
          <c:tx>
            <c:v>-2s</c:v>
          </c:tx>
          <c:spPr>
            <a:ln>
              <a:solidFill>
                <a:srgbClr val="FFC000"/>
              </a:solidFill>
            </a:ln>
          </c:spPr>
          <c:marker>
            <c:symbol val="none"/>
          </c:marker>
          <c:xVal>
            <c:numRef>
              <c:f>HDL_1!$H$18:$H$43</c:f>
              <c:numCache>
                <c:formatCode>General</c:formatCode>
                <c:ptCount val="26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</c:numCache>
            </c:numRef>
          </c:xVal>
          <c:yVal>
            <c:numRef>
              <c:f>HDL_1!$F$18:$F$43</c:f>
              <c:numCache>
                <c:formatCode>General</c:formatCode>
                <c:ptCount val="2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</c:numCache>
            </c:numRef>
          </c:yVal>
          <c:smooth val="0"/>
        </c:ser>
        <c:ser>
          <c:idx val="4"/>
          <c:order val="3"/>
          <c:tx>
            <c:v>-3s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HDL_1!$G$18:$G$43</c:f>
              <c:numCache>
                <c:formatCode>General</c:formatCode>
                <c:ptCount val="26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</c:numCache>
            </c:numRef>
          </c:xVal>
          <c:yVal>
            <c:numRef>
              <c:f>HDL_1!$F$18:$F$43</c:f>
              <c:numCache>
                <c:formatCode>General</c:formatCode>
                <c:ptCount val="2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</c:numCache>
            </c:numRef>
          </c:yVal>
          <c:smooth val="0"/>
        </c:ser>
        <c:ser>
          <c:idx val="5"/>
          <c:order val="4"/>
          <c:tx>
            <c:v>+1s</c:v>
          </c:tx>
          <c:spPr>
            <a:ln>
              <a:solidFill>
                <a:srgbClr val="92D050"/>
              </a:solidFill>
              <a:prstDash val="sysDot"/>
            </a:ln>
          </c:spPr>
          <c:marker>
            <c:symbol val="none"/>
          </c:marker>
          <c:xVal>
            <c:numRef>
              <c:f>HDL_1!$K$18:$K$43</c:f>
              <c:numCache>
                <c:formatCode>General</c:formatCode>
                <c:ptCount val="26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  <c:pt idx="4">
                  <c:v>5</c:v>
                </c:pt>
                <c:pt idx="5">
                  <c:v>5</c:v>
                </c:pt>
                <c:pt idx="6">
                  <c:v>5</c:v>
                </c:pt>
                <c:pt idx="7">
                  <c:v>5</c:v>
                </c:pt>
                <c:pt idx="8">
                  <c:v>5</c:v>
                </c:pt>
                <c:pt idx="9">
                  <c:v>5</c:v>
                </c:pt>
                <c:pt idx="10">
                  <c:v>5</c:v>
                </c:pt>
                <c:pt idx="11">
                  <c:v>5</c:v>
                </c:pt>
                <c:pt idx="12">
                  <c:v>5</c:v>
                </c:pt>
                <c:pt idx="13">
                  <c:v>5</c:v>
                </c:pt>
                <c:pt idx="14">
                  <c:v>5</c:v>
                </c:pt>
                <c:pt idx="15">
                  <c:v>5</c:v>
                </c:pt>
                <c:pt idx="16">
                  <c:v>5</c:v>
                </c:pt>
                <c:pt idx="17">
                  <c:v>5</c:v>
                </c:pt>
                <c:pt idx="18">
                  <c:v>5</c:v>
                </c:pt>
                <c:pt idx="19">
                  <c:v>5</c:v>
                </c:pt>
                <c:pt idx="20">
                  <c:v>5</c:v>
                </c:pt>
                <c:pt idx="21">
                  <c:v>5</c:v>
                </c:pt>
                <c:pt idx="22">
                  <c:v>5</c:v>
                </c:pt>
                <c:pt idx="23">
                  <c:v>5</c:v>
                </c:pt>
                <c:pt idx="24">
                  <c:v>5</c:v>
                </c:pt>
                <c:pt idx="25">
                  <c:v>5</c:v>
                </c:pt>
              </c:numCache>
            </c:numRef>
          </c:xVal>
          <c:yVal>
            <c:numRef>
              <c:f>HDL_1!$F$18:$F$43</c:f>
              <c:numCache>
                <c:formatCode>General</c:formatCode>
                <c:ptCount val="2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</c:numCache>
            </c:numRef>
          </c:yVal>
          <c:smooth val="0"/>
        </c:ser>
        <c:ser>
          <c:idx val="6"/>
          <c:order val="5"/>
          <c:tx>
            <c:v>+2s</c:v>
          </c:tx>
          <c:spPr>
            <a:ln>
              <a:solidFill>
                <a:srgbClr val="FFC000"/>
              </a:solidFill>
            </a:ln>
          </c:spPr>
          <c:marker>
            <c:symbol val="none"/>
          </c:marker>
          <c:xVal>
            <c:numRef>
              <c:f>HDL_1!$L$18:$L$43</c:f>
              <c:numCache>
                <c:formatCode>General</c:formatCode>
                <c:ptCount val="26"/>
                <c:pt idx="0">
                  <c:v>6</c:v>
                </c:pt>
                <c:pt idx="1">
                  <c:v>6</c:v>
                </c:pt>
                <c:pt idx="2">
                  <c:v>6</c:v>
                </c:pt>
                <c:pt idx="3">
                  <c:v>6</c:v>
                </c:pt>
                <c:pt idx="4">
                  <c:v>6</c:v>
                </c:pt>
                <c:pt idx="5">
                  <c:v>6</c:v>
                </c:pt>
                <c:pt idx="6">
                  <c:v>6</c:v>
                </c:pt>
                <c:pt idx="7">
                  <c:v>6</c:v>
                </c:pt>
                <c:pt idx="8">
                  <c:v>6</c:v>
                </c:pt>
                <c:pt idx="9">
                  <c:v>6</c:v>
                </c:pt>
                <c:pt idx="10">
                  <c:v>6</c:v>
                </c:pt>
                <c:pt idx="11">
                  <c:v>6</c:v>
                </c:pt>
                <c:pt idx="12">
                  <c:v>6</c:v>
                </c:pt>
                <c:pt idx="13">
                  <c:v>6</c:v>
                </c:pt>
                <c:pt idx="14">
                  <c:v>6</c:v>
                </c:pt>
                <c:pt idx="15">
                  <c:v>6</c:v>
                </c:pt>
                <c:pt idx="16">
                  <c:v>6</c:v>
                </c:pt>
                <c:pt idx="17">
                  <c:v>6</c:v>
                </c:pt>
                <c:pt idx="18">
                  <c:v>6</c:v>
                </c:pt>
                <c:pt idx="19">
                  <c:v>6</c:v>
                </c:pt>
                <c:pt idx="20">
                  <c:v>6</c:v>
                </c:pt>
                <c:pt idx="21">
                  <c:v>6</c:v>
                </c:pt>
                <c:pt idx="22">
                  <c:v>6</c:v>
                </c:pt>
                <c:pt idx="23">
                  <c:v>6</c:v>
                </c:pt>
                <c:pt idx="24">
                  <c:v>6</c:v>
                </c:pt>
                <c:pt idx="25">
                  <c:v>6</c:v>
                </c:pt>
              </c:numCache>
            </c:numRef>
          </c:xVal>
          <c:yVal>
            <c:numRef>
              <c:f>HDL_1!$F$18:$F$43</c:f>
              <c:numCache>
                <c:formatCode>General</c:formatCode>
                <c:ptCount val="2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</c:numCache>
            </c:numRef>
          </c:yVal>
          <c:smooth val="0"/>
        </c:ser>
        <c:ser>
          <c:idx val="7"/>
          <c:order val="6"/>
          <c:tx>
            <c:v>+3s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HDL_1!$M$18:$M$43</c:f>
              <c:numCache>
                <c:formatCode>General</c:formatCode>
                <c:ptCount val="26"/>
                <c:pt idx="0">
                  <c:v>7</c:v>
                </c:pt>
                <c:pt idx="1">
                  <c:v>7</c:v>
                </c:pt>
                <c:pt idx="2">
                  <c:v>7</c:v>
                </c:pt>
                <c:pt idx="3">
                  <c:v>7</c:v>
                </c:pt>
                <c:pt idx="4">
                  <c:v>7</c:v>
                </c:pt>
                <c:pt idx="5">
                  <c:v>7</c:v>
                </c:pt>
                <c:pt idx="6">
                  <c:v>7</c:v>
                </c:pt>
                <c:pt idx="7">
                  <c:v>7</c:v>
                </c:pt>
                <c:pt idx="8">
                  <c:v>7</c:v>
                </c:pt>
                <c:pt idx="9">
                  <c:v>7</c:v>
                </c:pt>
                <c:pt idx="10">
                  <c:v>7</c:v>
                </c:pt>
                <c:pt idx="11">
                  <c:v>7</c:v>
                </c:pt>
                <c:pt idx="12">
                  <c:v>7</c:v>
                </c:pt>
                <c:pt idx="13">
                  <c:v>7</c:v>
                </c:pt>
                <c:pt idx="14">
                  <c:v>7</c:v>
                </c:pt>
                <c:pt idx="15">
                  <c:v>7</c:v>
                </c:pt>
                <c:pt idx="16">
                  <c:v>7</c:v>
                </c:pt>
                <c:pt idx="17">
                  <c:v>7</c:v>
                </c:pt>
                <c:pt idx="18">
                  <c:v>7</c:v>
                </c:pt>
                <c:pt idx="19">
                  <c:v>7</c:v>
                </c:pt>
                <c:pt idx="20">
                  <c:v>7</c:v>
                </c:pt>
                <c:pt idx="21">
                  <c:v>7</c:v>
                </c:pt>
                <c:pt idx="22">
                  <c:v>7</c:v>
                </c:pt>
                <c:pt idx="23">
                  <c:v>7</c:v>
                </c:pt>
                <c:pt idx="24">
                  <c:v>7</c:v>
                </c:pt>
                <c:pt idx="25">
                  <c:v>7</c:v>
                </c:pt>
              </c:numCache>
            </c:numRef>
          </c:xVal>
          <c:yVal>
            <c:numRef>
              <c:f>HDL_1!$F$18:$F$43</c:f>
              <c:numCache>
                <c:formatCode>General</c:formatCode>
                <c:ptCount val="2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</c:numCache>
            </c:numRef>
          </c:yVal>
          <c:smooth val="0"/>
        </c:ser>
        <c:ser>
          <c:idx val="0"/>
          <c:order val="7"/>
          <c:marker>
            <c:symbol val="circle"/>
            <c:size val="9"/>
            <c:spPr>
              <a:solidFill>
                <a:srgbClr val="FF0000"/>
              </a:solidFill>
            </c:spPr>
          </c:marker>
          <c:xVal>
            <c:numRef>
              <c:f>HDL_1!$E$19:$E$43</c:f>
              <c:numCache>
                <c:formatCode>General</c:formatCode>
                <c:ptCount val="2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</c:numCache>
            </c:numRef>
          </c:xVal>
          <c:yVal>
            <c:numRef>
              <c:f>HDL_1!$F$19:$F$43</c:f>
              <c:numCache>
                <c:formatCode>General</c:formatCode>
                <c:ptCount val="2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5220864"/>
        <c:axId val="295221440"/>
      </c:scatterChart>
      <c:valAx>
        <c:axId val="295220864"/>
        <c:scaling>
          <c:orientation val="minMax"/>
          <c:max val="8"/>
          <c:min val="0"/>
        </c:scaling>
        <c:delete val="0"/>
        <c:axPos val="t"/>
        <c:majorGridlines/>
        <c:numFmt formatCode="General" sourceLinked="1"/>
        <c:majorTickMark val="out"/>
        <c:minorTickMark val="none"/>
        <c:tickLblPos val="none"/>
        <c:crossAx val="295221440"/>
        <c:crossesAt val="0"/>
        <c:crossBetween val="midCat"/>
        <c:majorUnit val="1"/>
      </c:valAx>
      <c:valAx>
        <c:axId val="295221440"/>
        <c:scaling>
          <c:orientation val="maxMin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95220864"/>
        <c:crosses val="autoZero"/>
        <c:crossBetween val="midCat"/>
        <c:majorUnit val="1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 orientation="portrait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C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1"/>
          <c:order val="0"/>
          <c:tx>
            <c:v>-1s</c:v>
          </c:tx>
          <c:spPr>
            <a:ln>
              <a:solidFill>
                <a:srgbClr val="92D050"/>
              </a:solidFill>
              <a:prstDash val="sysDot"/>
            </a:ln>
          </c:spPr>
          <c:marker>
            <c:symbol val="none"/>
          </c:marker>
          <c:xVal>
            <c:numRef>
              <c:f>HDL_2!$I$18:$I$43</c:f>
              <c:numCache>
                <c:formatCode>General</c:formatCode>
                <c:ptCount val="26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</c:numCache>
            </c:numRef>
          </c:xVal>
          <c:yVal>
            <c:numRef>
              <c:f>HDL_2!$F$18:$F$43</c:f>
              <c:numCache>
                <c:formatCode>General</c:formatCode>
                <c:ptCount val="2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</c:numCache>
            </c:numRef>
          </c:yVal>
          <c:smooth val="0"/>
        </c:ser>
        <c:ser>
          <c:idx val="2"/>
          <c:order val="1"/>
          <c:tx>
            <c:v>X</c:v>
          </c:tx>
          <c:marker>
            <c:symbol val="none"/>
          </c:marker>
          <c:xVal>
            <c:numRef>
              <c:f>HDL_2!$J$18:$J$43</c:f>
              <c:numCache>
                <c:formatCode>General</c:formatCode>
                <c:ptCount val="26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4</c:v>
                </c:pt>
                <c:pt idx="15">
                  <c:v>4</c:v>
                </c:pt>
                <c:pt idx="16">
                  <c:v>4</c:v>
                </c:pt>
                <c:pt idx="17">
                  <c:v>4</c:v>
                </c:pt>
                <c:pt idx="18">
                  <c:v>4</c:v>
                </c:pt>
                <c:pt idx="19">
                  <c:v>4</c:v>
                </c:pt>
                <c:pt idx="20">
                  <c:v>4</c:v>
                </c:pt>
                <c:pt idx="21">
                  <c:v>4</c:v>
                </c:pt>
                <c:pt idx="22">
                  <c:v>4</c:v>
                </c:pt>
                <c:pt idx="23">
                  <c:v>4</c:v>
                </c:pt>
                <c:pt idx="24">
                  <c:v>4</c:v>
                </c:pt>
                <c:pt idx="25">
                  <c:v>4</c:v>
                </c:pt>
              </c:numCache>
            </c:numRef>
          </c:xVal>
          <c:yVal>
            <c:numRef>
              <c:f>HDL_2!$F$18:$F$43</c:f>
              <c:numCache>
                <c:formatCode>General</c:formatCode>
                <c:ptCount val="2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</c:numCache>
            </c:numRef>
          </c:yVal>
          <c:smooth val="0"/>
        </c:ser>
        <c:ser>
          <c:idx val="3"/>
          <c:order val="2"/>
          <c:tx>
            <c:v>-2s</c:v>
          </c:tx>
          <c:spPr>
            <a:ln>
              <a:solidFill>
                <a:srgbClr val="FFC000"/>
              </a:solidFill>
            </a:ln>
          </c:spPr>
          <c:marker>
            <c:symbol val="none"/>
          </c:marker>
          <c:xVal>
            <c:numRef>
              <c:f>HDL_2!$H$18:$H$43</c:f>
              <c:numCache>
                <c:formatCode>General</c:formatCode>
                <c:ptCount val="26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</c:numCache>
            </c:numRef>
          </c:xVal>
          <c:yVal>
            <c:numRef>
              <c:f>HDL_2!$F$18:$F$43</c:f>
              <c:numCache>
                <c:formatCode>General</c:formatCode>
                <c:ptCount val="2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</c:numCache>
            </c:numRef>
          </c:yVal>
          <c:smooth val="0"/>
        </c:ser>
        <c:ser>
          <c:idx val="4"/>
          <c:order val="3"/>
          <c:tx>
            <c:v>-3s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HDL_2!$G$18:$G$43</c:f>
              <c:numCache>
                <c:formatCode>General</c:formatCode>
                <c:ptCount val="26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</c:numCache>
            </c:numRef>
          </c:xVal>
          <c:yVal>
            <c:numRef>
              <c:f>HDL_2!$F$18:$F$43</c:f>
              <c:numCache>
                <c:formatCode>General</c:formatCode>
                <c:ptCount val="2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</c:numCache>
            </c:numRef>
          </c:yVal>
          <c:smooth val="0"/>
        </c:ser>
        <c:ser>
          <c:idx val="5"/>
          <c:order val="4"/>
          <c:tx>
            <c:v>+1s</c:v>
          </c:tx>
          <c:spPr>
            <a:ln>
              <a:solidFill>
                <a:srgbClr val="92D050"/>
              </a:solidFill>
              <a:prstDash val="sysDot"/>
            </a:ln>
          </c:spPr>
          <c:marker>
            <c:symbol val="none"/>
          </c:marker>
          <c:xVal>
            <c:numRef>
              <c:f>HDL_2!$K$18:$K$43</c:f>
              <c:numCache>
                <c:formatCode>General</c:formatCode>
                <c:ptCount val="26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  <c:pt idx="4">
                  <c:v>5</c:v>
                </c:pt>
                <c:pt idx="5">
                  <c:v>5</c:v>
                </c:pt>
                <c:pt idx="6">
                  <c:v>5</c:v>
                </c:pt>
                <c:pt idx="7">
                  <c:v>5</c:v>
                </c:pt>
                <c:pt idx="8">
                  <c:v>5</c:v>
                </c:pt>
                <c:pt idx="9">
                  <c:v>5</c:v>
                </c:pt>
                <c:pt idx="10">
                  <c:v>5</c:v>
                </c:pt>
                <c:pt idx="11">
                  <c:v>5</c:v>
                </c:pt>
                <c:pt idx="12">
                  <c:v>5</c:v>
                </c:pt>
                <c:pt idx="13">
                  <c:v>5</c:v>
                </c:pt>
                <c:pt idx="14">
                  <c:v>5</c:v>
                </c:pt>
                <c:pt idx="15">
                  <c:v>5</c:v>
                </c:pt>
                <c:pt idx="16">
                  <c:v>5</c:v>
                </c:pt>
                <c:pt idx="17">
                  <c:v>5</c:v>
                </c:pt>
                <c:pt idx="18">
                  <c:v>5</c:v>
                </c:pt>
                <c:pt idx="19">
                  <c:v>5</c:v>
                </c:pt>
                <c:pt idx="20">
                  <c:v>5</c:v>
                </c:pt>
                <c:pt idx="21">
                  <c:v>5</c:v>
                </c:pt>
                <c:pt idx="22">
                  <c:v>5</c:v>
                </c:pt>
                <c:pt idx="23">
                  <c:v>5</c:v>
                </c:pt>
                <c:pt idx="24">
                  <c:v>5</c:v>
                </c:pt>
                <c:pt idx="25">
                  <c:v>5</c:v>
                </c:pt>
              </c:numCache>
            </c:numRef>
          </c:xVal>
          <c:yVal>
            <c:numRef>
              <c:f>HDL_2!$F$18:$F$43</c:f>
              <c:numCache>
                <c:formatCode>General</c:formatCode>
                <c:ptCount val="2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</c:numCache>
            </c:numRef>
          </c:yVal>
          <c:smooth val="0"/>
        </c:ser>
        <c:ser>
          <c:idx val="6"/>
          <c:order val="5"/>
          <c:tx>
            <c:v>+2s</c:v>
          </c:tx>
          <c:spPr>
            <a:ln>
              <a:solidFill>
                <a:srgbClr val="FFC000"/>
              </a:solidFill>
            </a:ln>
          </c:spPr>
          <c:marker>
            <c:symbol val="none"/>
          </c:marker>
          <c:xVal>
            <c:numRef>
              <c:f>HDL_2!$L$18:$L$43</c:f>
              <c:numCache>
                <c:formatCode>General</c:formatCode>
                <c:ptCount val="26"/>
                <c:pt idx="0">
                  <c:v>6</c:v>
                </c:pt>
                <c:pt idx="1">
                  <c:v>6</c:v>
                </c:pt>
                <c:pt idx="2">
                  <c:v>6</c:v>
                </c:pt>
                <c:pt idx="3">
                  <c:v>6</c:v>
                </c:pt>
                <c:pt idx="4">
                  <c:v>6</c:v>
                </c:pt>
                <c:pt idx="5">
                  <c:v>6</c:v>
                </c:pt>
                <c:pt idx="6">
                  <c:v>6</c:v>
                </c:pt>
                <c:pt idx="7">
                  <c:v>6</c:v>
                </c:pt>
                <c:pt idx="8">
                  <c:v>6</c:v>
                </c:pt>
                <c:pt idx="9">
                  <c:v>6</c:v>
                </c:pt>
                <c:pt idx="10">
                  <c:v>6</c:v>
                </c:pt>
                <c:pt idx="11">
                  <c:v>6</c:v>
                </c:pt>
                <c:pt idx="12">
                  <c:v>6</c:v>
                </c:pt>
                <c:pt idx="13">
                  <c:v>6</c:v>
                </c:pt>
                <c:pt idx="14">
                  <c:v>6</c:v>
                </c:pt>
                <c:pt idx="15">
                  <c:v>6</c:v>
                </c:pt>
                <c:pt idx="16">
                  <c:v>6</c:v>
                </c:pt>
                <c:pt idx="17">
                  <c:v>6</c:v>
                </c:pt>
                <c:pt idx="18">
                  <c:v>6</c:v>
                </c:pt>
                <c:pt idx="19">
                  <c:v>6</c:v>
                </c:pt>
                <c:pt idx="20">
                  <c:v>6</c:v>
                </c:pt>
                <c:pt idx="21">
                  <c:v>6</c:v>
                </c:pt>
                <c:pt idx="22">
                  <c:v>6</c:v>
                </c:pt>
                <c:pt idx="23">
                  <c:v>6</c:v>
                </c:pt>
                <c:pt idx="24">
                  <c:v>6</c:v>
                </c:pt>
                <c:pt idx="25">
                  <c:v>6</c:v>
                </c:pt>
              </c:numCache>
            </c:numRef>
          </c:xVal>
          <c:yVal>
            <c:numRef>
              <c:f>HDL_2!$F$18:$F$43</c:f>
              <c:numCache>
                <c:formatCode>General</c:formatCode>
                <c:ptCount val="2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</c:numCache>
            </c:numRef>
          </c:yVal>
          <c:smooth val="0"/>
        </c:ser>
        <c:ser>
          <c:idx val="7"/>
          <c:order val="6"/>
          <c:tx>
            <c:v>+3s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HDL_2!$M$18:$M$43</c:f>
              <c:numCache>
                <c:formatCode>General</c:formatCode>
                <c:ptCount val="26"/>
                <c:pt idx="0">
                  <c:v>7</c:v>
                </c:pt>
                <c:pt idx="1">
                  <c:v>7</c:v>
                </c:pt>
                <c:pt idx="2">
                  <c:v>7</c:v>
                </c:pt>
                <c:pt idx="3">
                  <c:v>7</c:v>
                </c:pt>
                <c:pt idx="4">
                  <c:v>7</c:v>
                </c:pt>
                <c:pt idx="5">
                  <c:v>7</c:v>
                </c:pt>
                <c:pt idx="6">
                  <c:v>7</c:v>
                </c:pt>
                <c:pt idx="7">
                  <c:v>7</c:v>
                </c:pt>
                <c:pt idx="8">
                  <c:v>7</c:v>
                </c:pt>
                <c:pt idx="9">
                  <c:v>7</c:v>
                </c:pt>
                <c:pt idx="10">
                  <c:v>7</c:v>
                </c:pt>
                <c:pt idx="11">
                  <c:v>7</c:v>
                </c:pt>
                <c:pt idx="12">
                  <c:v>7</c:v>
                </c:pt>
                <c:pt idx="13">
                  <c:v>7</c:v>
                </c:pt>
                <c:pt idx="14">
                  <c:v>7</c:v>
                </c:pt>
                <c:pt idx="15">
                  <c:v>7</c:v>
                </c:pt>
                <c:pt idx="16">
                  <c:v>7</c:v>
                </c:pt>
                <c:pt idx="17">
                  <c:v>7</c:v>
                </c:pt>
                <c:pt idx="18">
                  <c:v>7</c:v>
                </c:pt>
                <c:pt idx="19">
                  <c:v>7</c:v>
                </c:pt>
                <c:pt idx="20">
                  <c:v>7</c:v>
                </c:pt>
                <c:pt idx="21">
                  <c:v>7</c:v>
                </c:pt>
                <c:pt idx="22">
                  <c:v>7</c:v>
                </c:pt>
                <c:pt idx="23">
                  <c:v>7</c:v>
                </c:pt>
                <c:pt idx="24">
                  <c:v>7</c:v>
                </c:pt>
                <c:pt idx="25">
                  <c:v>7</c:v>
                </c:pt>
              </c:numCache>
            </c:numRef>
          </c:xVal>
          <c:yVal>
            <c:numRef>
              <c:f>HDL_2!$F$18:$F$43</c:f>
              <c:numCache>
                <c:formatCode>General</c:formatCode>
                <c:ptCount val="2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</c:numCache>
            </c:numRef>
          </c:yVal>
          <c:smooth val="0"/>
        </c:ser>
        <c:ser>
          <c:idx val="0"/>
          <c:order val="7"/>
          <c:marker>
            <c:symbol val="circle"/>
            <c:size val="9"/>
            <c:spPr>
              <a:solidFill>
                <a:srgbClr val="FF0000"/>
              </a:solidFill>
            </c:spPr>
          </c:marker>
          <c:xVal>
            <c:numRef>
              <c:f>HDL_2!$E$19:$E$43</c:f>
              <c:numCache>
                <c:formatCode>General</c:formatCode>
                <c:ptCount val="2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</c:numCache>
            </c:numRef>
          </c:xVal>
          <c:yVal>
            <c:numRef>
              <c:f>HDL_2!$F$19:$F$43</c:f>
              <c:numCache>
                <c:formatCode>General</c:formatCode>
                <c:ptCount val="2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6239680"/>
        <c:axId val="296240256"/>
      </c:scatterChart>
      <c:valAx>
        <c:axId val="296239680"/>
        <c:scaling>
          <c:orientation val="minMax"/>
          <c:max val="8"/>
          <c:min val="0"/>
        </c:scaling>
        <c:delete val="0"/>
        <c:axPos val="t"/>
        <c:majorGridlines/>
        <c:numFmt formatCode="General" sourceLinked="1"/>
        <c:majorTickMark val="out"/>
        <c:minorTickMark val="none"/>
        <c:tickLblPos val="none"/>
        <c:crossAx val="296240256"/>
        <c:crossesAt val="0"/>
        <c:crossBetween val="midCat"/>
        <c:majorUnit val="1"/>
      </c:valAx>
      <c:valAx>
        <c:axId val="296240256"/>
        <c:scaling>
          <c:orientation val="maxMin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96239680"/>
        <c:crosses val="autoZero"/>
        <c:crossBetween val="midCat"/>
        <c:majorUnit val="1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 orientation="portrait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C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1"/>
          <c:order val="0"/>
          <c:tx>
            <c:v>-1s</c:v>
          </c:tx>
          <c:spPr>
            <a:ln>
              <a:solidFill>
                <a:srgbClr val="92D050"/>
              </a:solidFill>
              <a:prstDash val="sysDot"/>
            </a:ln>
          </c:spPr>
          <c:marker>
            <c:symbol val="none"/>
          </c:marker>
          <c:xVal>
            <c:numRef>
              <c:f>Triglyceride_1!$I$18:$I$43</c:f>
              <c:numCache>
                <c:formatCode>General</c:formatCode>
                <c:ptCount val="26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</c:numCache>
            </c:numRef>
          </c:xVal>
          <c:yVal>
            <c:numRef>
              <c:f>Triglyceride_1!$F$18:$F$43</c:f>
              <c:numCache>
                <c:formatCode>General</c:formatCode>
                <c:ptCount val="2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</c:numCache>
            </c:numRef>
          </c:yVal>
          <c:smooth val="0"/>
        </c:ser>
        <c:ser>
          <c:idx val="2"/>
          <c:order val="1"/>
          <c:tx>
            <c:v>X</c:v>
          </c:tx>
          <c:marker>
            <c:symbol val="none"/>
          </c:marker>
          <c:xVal>
            <c:numRef>
              <c:f>Triglyceride_1!$J$18:$J$43</c:f>
              <c:numCache>
                <c:formatCode>General</c:formatCode>
                <c:ptCount val="26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4</c:v>
                </c:pt>
                <c:pt idx="15">
                  <c:v>4</c:v>
                </c:pt>
                <c:pt idx="16">
                  <c:v>4</c:v>
                </c:pt>
                <c:pt idx="17">
                  <c:v>4</c:v>
                </c:pt>
                <c:pt idx="18">
                  <c:v>4</c:v>
                </c:pt>
                <c:pt idx="19">
                  <c:v>4</c:v>
                </c:pt>
                <c:pt idx="20">
                  <c:v>4</c:v>
                </c:pt>
                <c:pt idx="21">
                  <c:v>4</c:v>
                </c:pt>
                <c:pt idx="22">
                  <c:v>4</c:v>
                </c:pt>
                <c:pt idx="23">
                  <c:v>4</c:v>
                </c:pt>
                <c:pt idx="24">
                  <c:v>4</c:v>
                </c:pt>
                <c:pt idx="25">
                  <c:v>4</c:v>
                </c:pt>
              </c:numCache>
            </c:numRef>
          </c:xVal>
          <c:yVal>
            <c:numRef>
              <c:f>Triglyceride_1!$F$18:$F$43</c:f>
              <c:numCache>
                <c:formatCode>General</c:formatCode>
                <c:ptCount val="2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</c:numCache>
            </c:numRef>
          </c:yVal>
          <c:smooth val="0"/>
        </c:ser>
        <c:ser>
          <c:idx val="3"/>
          <c:order val="2"/>
          <c:tx>
            <c:v>-2s</c:v>
          </c:tx>
          <c:spPr>
            <a:ln>
              <a:solidFill>
                <a:srgbClr val="FFC000"/>
              </a:solidFill>
            </a:ln>
          </c:spPr>
          <c:marker>
            <c:symbol val="none"/>
          </c:marker>
          <c:xVal>
            <c:numRef>
              <c:f>Triglyceride_1!$H$18:$H$43</c:f>
              <c:numCache>
                <c:formatCode>General</c:formatCode>
                <c:ptCount val="26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</c:numCache>
            </c:numRef>
          </c:xVal>
          <c:yVal>
            <c:numRef>
              <c:f>Triglyceride_1!$F$18:$F$43</c:f>
              <c:numCache>
                <c:formatCode>General</c:formatCode>
                <c:ptCount val="2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</c:numCache>
            </c:numRef>
          </c:yVal>
          <c:smooth val="0"/>
        </c:ser>
        <c:ser>
          <c:idx val="4"/>
          <c:order val="3"/>
          <c:tx>
            <c:v>-3s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Triglyceride_1!$G$18:$G$43</c:f>
              <c:numCache>
                <c:formatCode>General</c:formatCode>
                <c:ptCount val="26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</c:numCache>
            </c:numRef>
          </c:xVal>
          <c:yVal>
            <c:numRef>
              <c:f>Triglyceride_1!$F$18:$F$43</c:f>
              <c:numCache>
                <c:formatCode>General</c:formatCode>
                <c:ptCount val="2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</c:numCache>
            </c:numRef>
          </c:yVal>
          <c:smooth val="0"/>
        </c:ser>
        <c:ser>
          <c:idx val="5"/>
          <c:order val="4"/>
          <c:tx>
            <c:v>+1s</c:v>
          </c:tx>
          <c:spPr>
            <a:ln>
              <a:solidFill>
                <a:srgbClr val="92D050"/>
              </a:solidFill>
              <a:prstDash val="sysDot"/>
            </a:ln>
          </c:spPr>
          <c:marker>
            <c:symbol val="none"/>
          </c:marker>
          <c:xVal>
            <c:numRef>
              <c:f>Triglyceride_1!$K$18:$K$43</c:f>
              <c:numCache>
                <c:formatCode>General</c:formatCode>
                <c:ptCount val="26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  <c:pt idx="4">
                  <c:v>5</c:v>
                </c:pt>
                <c:pt idx="5">
                  <c:v>5</c:v>
                </c:pt>
                <c:pt idx="6">
                  <c:v>5</c:v>
                </c:pt>
                <c:pt idx="7">
                  <c:v>5</c:v>
                </c:pt>
                <c:pt idx="8">
                  <c:v>5</c:v>
                </c:pt>
                <c:pt idx="9">
                  <c:v>5</c:v>
                </c:pt>
                <c:pt idx="10">
                  <c:v>5</c:v>
                </c:pt>
                <c:pt idx="11">
                  <c:v>5</c:v>
                </c:pt>
                <c:pt idx="12">
                  <c:v>5</c:v>
                </c:pt>
                <c:pt idx="13">
                  <c:v>5</c:v>
                </c:pt>
                <c:pt idx="14">
                  <c:v>5</c:v>
                </c:pt>
                <c:pt idx="15">
                  <c:v>5</c:v>
                </c:pt>
                <c:pt idx="16">
                  <c:v>5</c:v>
                </c:pt>
                <c:pt idx="17">
                  <c:v>5</c:v>
                </c:pt>
                <c:pt idx="18">
                  <c:v>5</c:v>
                </c:pt>
                <c:pt idx="19">
                  <c:v>5</c:v>
                </c:pt>
                <c:pt idx="20">
                  <c:v>5</c:v>
                </c:pt>
                <c:pt idx="21">
                  <c:v>5</c:v>
                </c:pt>
                <c:pt idx="22">
                  <c:v>5</c:v>
                </c:pt>
                <c:pt idx="23">
                  <c:v>5</c:v>
                </c:pt>
                <c:pt idx="24">
                  <c:v>5</c:v>
                </c:pt>
                <c:pt idx="25">
                  <c:v>5</c:v>
                </c:pt>
              </c:numCache>
            </c:numRef>
          </c:xVal>
          <c:yVal>
            <c:numRef>
              <c:f>Triglyceride_1!$F$18:$F$43</c:f>
              <c:numCache>
                <c:formatCode>General</c:formatCode>
                <c:ptCount val="2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</c:numCache>
            </c:numRef>
          </c:yVal>
          <c:smooth val="0"/>
        </c:ser>
        <c:ser>
          <c:idx val="6"/>
          <c:order val="5"/>
          <c:tx>
            <c:v>+2s</c:v>
          </c:tx>
          <c:spPr>
            <a:ln>
              <a:solidFill>
                <a:srgbClr val="FFC000"/>
              </a:solidFill>
            </a:ln>
          </c:spPr>
          <c:marker>
            <c:symbol val="none"/>
          </c:marker>
          <c:xVal>
            <c:numRef>
              <c:f>Triglyceride_1!$L$18:$L$43</c:f>
              <c:numCache>
                <c:formatCode>General</c:formatCode>
                <c:ptCount val="26"/>
                <c:pt idx="0">
                  <c:v>6</c:v>
                </c:pt>
                <c:pt idx="1">
                  <c:v>6</c:v>
                </c:pt>
                <c:pt idx="2">
                  <c:v>6</c:v>
                </c:pt>
                <c:pt idx="3">
                  <c:v>6</c:v>
                </c:pt>
                <c:pt idx="4">
                  <c:v>6</c:v>
                </c:pt>
                <c:pt idx="5">
                  <c:v>6</c:v>
                </c:pt>
                <c:pt idx="6">
                  <c:v>6</c:v>
                </c:pt>
                <c:pt idx="7">
                  <c:v>6</c:v>
                </c:pt>
                <c:pt idx="8">
                  <c:v>6</c:v>
                </c:pt>
                <c:pt idx="9">
                  <c:v>6</c:v>
                </c:pt>
                <c:pt idx="10">
                  <c:v>6</c:v>
                </c:pt>
                <c:pt idx="11">
                  <c:v>6</c:v>
                </c:pt>
                <c:pt idx="12">
                  <c:v>6</c:v>
                </c:pt>
                <c:pt idx="13">
                  <c:v>6</c:v>
                </c:pt>
                <c:pt idx="14">
                  <c:v>6</c:v>
                </c:pt>
                <c:pt idx="15">
                  <c:v>6</c:v>
                </c:pt>
                <c:pt idx="16">
                  <c:v>6</c:v>
                </c:pt>
                <c:pt idx="17">
                  <c:v>6</c:v>
                </c:pt>
                <c:pt idx="18">
                  <c:v>6</c:v>
                </c:pt>
                <c:pt idx="19">
                  <c:v>6</c:v>
                </c:pt>
                <c:pt idx="20">
                  <c:v>6</c:v>
                </c:pt>
                <c:pt idx="21">
                  <c:v>6</c:v>
                </c:pt>
                <c:pt idx="22">
                  <c:v>6</c:v>
                </c:pt>
                <c:pt idx="23">
                  <c:v>6</c:v>
                </c:pt>
                <c:pt idx="24">
                  <c:v>6</c:v>
                </c:pt>
                <c:pt idx="25">
                  <c:v>6</c:v>
                </c:pt>
              </c:numCache>
            </c:numRef>
          </c:xVal>
          <c:yVal>
            <c:numRef>
              <c:f>Triglyceride_1!$F$18:$F$43</c:f>
              <c:numCache>
                <c:formatCode>General</c:formatCode>
                <c:ptCount val="2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</c:numCache>
            </c:numRef>
          </c:yVal>
          <c:smooth val="0"/>
        </c:ser>
        <c:ser>
          <c:idx val="7"/>
          <c:order val="6"/>
          <c:tx>
            <c:v>+3s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Triglyceride_1!$M$18:$M$43</c:f>
              <c:numCache>
                <c:formatCode>General</c:formatCode>
                <c:ptCount val="26"/>
                <c:pt idx="0">
                  <c:v>7</c:v>
                </c:pt>
                <c:pt idx="1">
                  <c:v>7</c:v>
                </c:pt>
                <c:pt idx="2">
                  <c:v>7</c:v>
                </c:pt>
                <c:pt idx="3">
                  <c:v>7</c:v>
                </c:pt>
                <c:pt idx="4">
                  <c:v>7</c:v>
                </c:pt>
                <c:pt idx="5">
                  <c:v>7</c:v>
                </c:pt>
                <c:pt idx="6">
                  <c:v>7</c:v>
                </c:pt>
                <c:pt idx="7">
                  <c:v>7</c:v>
                </c:pt>
                <c:pt idx="8">
                  <c:v>7</c:v>
                </c:pt>
                <c:pt idx="9">
                  <c:v>7</c:v>
                </c:pt>
                <c:pt idx="10">
                  <c:v>7</c:v>
                </c:pt>
                <c:pt idx="11">
                  <c:v>7</c:v>
                </c:pt>
                <c:pt idx="12">
                  <c:v>7</c:v>
                </c:pt>
                <c:pt idx="13">
                  <c:v>7</c:v>
                </c:pt>
                <c:pt idx="14">
                  <c:v>7</c:v>
                </c:pt>
                <c:pt idx="15">
                  <c:v>7</c:v>
                </c:pt>
                <c:pt idx="16">
                  <c:v>7</c:v>
                </c:pt>
                <c:pt idx="17">
                  <c:v>7</c:v>
                </c:pt>
                <c:pt idx="18">
                  <c:v>7</c:v>
                </c:pt>
                <c:pt idx="19">
                  <c:v>7</c:v>
                </c:pt>
                <c:pt idx="20">
                  <c:v>7</c:v>
                </c:pt>
                <c:pt idx="21">
                  <c:v>7</c:v>
                </c:pt>
                <c:pt idx="22">
                  <c:v>7</c:v>
                </c:pt>
                <c:pt idx="23">
                  <c:v>7</c:v>
                </c:pt>
                <c:pt idx="24">
                  <c:v>7</c:v>
                </c:pt>
                <c:pt idx="25">
                  <c:v>7</c:v>
                </c:pt>
              </c:numCache>
            </c:numRef>
          </c:xVal>
          <c:yVal>
            <c:numRef>
              <c:f>Triglyceride_1!$F$18:$F$43</c:f>
              <c:numCache>
                <c:formatCode>General</c:formatCode>
                <c:ptCount val="2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</c:numCache>
            </c:numRef>
          </c:yVal>
          <c:smooth val="0"/>
        </c:ser>
        <c:ser>
          <c:idx val="0"/>
          <c:order val="7"/>
          <c:marker>
            <c:symbol val="circle"/>
            <c:size val="9"/>
            <c:spPr>
              <a:solidFill>
                <a:srgbClr val="FF0000"/>
              </a:solidFill>
            </c:spPr>
          </c:marker>
          <c:xVal>
            <c:numRef>
              <c:f>Triglyceride_1!$E$19:$E$43</c:f>
              <c:numCache>
                <c:formatCode>General</c:formatCode>
                <c:ptCount val="2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</c:numCache>
            </c:numRef>
          </c:xVal>
          <c:yVal>
            <c:numRef>
              <c:f>Triglyceride_1!$F$19:$F$43</c:f>
              <c:numCache>
                <c:formatCode>General</c:formatCode>
                <c:ptCount val="2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6242560"/>
        <c:axId val="296243136"/>
      </c:scatterChart>
      <c:valAx>
        <c:axId val="296242560"/>
        <c:scaling>
          <c:orientation val="minMax"/>
          <c:max val="8"/>
          <c:min val="0"/>
        </c:scaling>
        <c:delete val="0"/>
        <c:axPos val="t"/>
        <c:majorGridlines/>
        <c:numFmt formatCode="General" sourceLinked="1"/>
        <c:majorTickMark val="out"/>
        <c:minorTickMark val="none"/>
        <c:tickLblPos val="none"/>
        <c:crossAx val="296243136"/>
        <c:crossesAt val="0"/>
        <c:crossBetween val="midCat"/>
        <c:majorUnit val="1"/>
      </c:valAx>
      <c:valAx>
        <c:axId val="296243136"/>
        <c:scaling>
          <c:orientation val="maxMin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96242560"/>
        <c:crosses val="autoZero"/>
        <c:crossBetween val="midCat"/>
        <c:majorUnit val="1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 orientation="portrait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C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1"/>
          <c:order val="0"/>
          <c:tx>
            <c:v>-1s</c:v>
          </c:tx>
          <c:spPr>
            <a:ln>
              <a:solidFill>
                <a:srgbClr val="92D050"/>
              </a:solidFill>
              <a:prstDash val="sysDot"/>
            </a:ln>
          </c:spPr>
          <c:marker>
            <c:symbol val="none"/>
          </c:marker>
          <c:xVal>
            <c:numRef>
              <c:f>Triglyceride_2!$I$18:$I$43</c:f>
              <c:numCache>
                <c:formatCode>General</c:formatCode>
                <c:ptCount val="26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</c:numCache>
            </c:numRef>
          </c:xVal>
          <c:yVal>
            <c:numRef>
              <c:f>Triglyceride_2!$F$18:$F$43</c:f>
              <c:numCache>
                <c:formatCode>General</c:formatCode>
                <c:ptCount val="2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</c:numCache>
            </c:numRef>
          </c:yVal>
          <c:smooth val="0"/>
        </c:ser>
        <c:ser>
          <c:idx val="2"/>
          <c:order val="1"/>
          <c:tx>
            <c:v>X</c:v>
          </c:tx>
          <c:marker>
            <c:symbol val="none"/>
          </c:marker>
          <c:xVal>
            <c:numRef>
              <c:f>Triglyceride_2!$J$18:$J$43</c:f>
              <c:numCache>
                <c:formatCode>General</c:formatCode>
                <c:ptCount val="26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4</c:v>
                </c:pt>
                <c:pt idx="15">
                  <c:v>4</c:v>
                </c:pt>
                <c:pt idx="16">
                  <c:v>4</c:v>
                </c:pt>
                <c:pt idx="17">
                  <c:v>4</c:v>
                </c:pt>
                <c:pt idx="18">
                  <c:v>4</c:v>
                </c:pt>
                <c:pt idx="19">
                  <c:v>4</c:v>
                </c:pt>
                <c:pt idx="20">
                  <c:v>4</c:v>
                </c:pt>
                <c:pt idx="21">
                  <c:v>4</c:v>
                </c:pt>
                <c:pt idx="22">
                  <c:v>4</c:v>
                </c:pt>
                <c:pt idx="23">
                  <c:v>4</c:v>
                </c:pt>
                <c:pt idx="24">
                  <c:v>4</c:v>
                </c:pt>
                <c:pt idx="25">
                  <c:v>4</c:v>
                </c:pt>
              </c:numCache>
            </c:numRef>
          </c:xVal>
          <c:yVal>
            <c:numRef>
              <c:f>Triglyceride_2!$F$18:$F$43</c:f>
              <c:numCache>
                <c:formatCode>General</c:formatCode>
                <c:ptCount val="2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</c:numCache>
            </c:numRef>
          </c:yVal>
          <c:smooth val="0"/>
        </c:ser>
        <c:ser>
          <c:idx val="3"/>
          <c:order val="2"/>
          <c:tx>
            <c:v>-2s</c:v>
          </c:tx>
          <c:spPr>
            <a:ln>
              <a:solidFill>
                <a:srgbClr val="FFC000"/>
              </a:solidFill>
            </a:ln>
          </c:spPr>
          <c:marker>
            <c:symbol val="none"/>
          </c:marker>
          <c:xVal>
            <c:numRef>
              <c:f>Triglyceride_2!$H$18:$H$43</c:f>
              <c:numCache>
                <c:formatCode>General</c:formatCode>
                <c:ptCount val="26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</c:numCache>
            </c:numRef>
          </c:xVal>
          <c:yVal>
            <c:numRef>
              <c:f>Triglyceride_2!$F$18:$F$43</c:f>
              <c:numCache>
                <c:formatCode>General</c:formatCode>
                <c:ptCount val="2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</c:numCache>
            </c:numRef>
          </c:yVal>
          <c:smooth val="0"/>
        </c:ser>
        <c:ser>
          <c:idx val="4"/>
          <c:order val="3"/>
          <c:tx>
            <c:v>-3s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Triglyceride_2!$G$18:$G$43</c:f>
              <c:numCache>
                <c:formatCode>General</c:formatCode>
                <c:ptCount val="26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</c:numCache>
            </c:numRef>
          </c:xVal>
          <c:yVal>
            <c:numRef>
              <c:f>Triglyceride_2!$F$18:$F$43</c:f>
              <c:numCache>
                <c:formatCode>General</c:formatCode>
                <c:ptCount val="2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</c:numCache>
            </c:numRef>
          </c:yVal>
          <c:smooth val="0"/>
        </c:ser>
        <c:ser>
          <c:idx val="5"/>
          <c:order val="4"/>
          <c:tx>
            <c:v>+1s</c:v>
          </c:tx>
          <c:spPr>
            <a:ln>
              <a:solidFill>
                <a:srgbClr val="92D050"/>
              </a:solidFill>
              <a:prstDash val="sysDot"/>
            </a:ln>
          </c:spPr>
          <c:marker>
            <c:symbol val="none"/>
          </c:marker>
          <c:xVal>
            <c:numRef>
              <c:f>Triglyceride_2!$K$18:$K$43</c:f>
              <c:numCache>
                <c:formatCode>General</c:formatCode>
                <c:ptCount val="26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  <c:pt idx="4">
                  <c:v>5</c:v>
                </c:pt>
                <c:pt idx="5">
                  <c:v>5</c:v>
                </c:pt>
                <c:pt idx="6">
                  <c:v>5</c:v>
                </c:pt>
                <c:pt idx="7">
                  <c:v>5</c:v>
                </c:pt>
                <c:pt idx="8">
                  <c:v>5</c:v>
                </c:pt>
                <c:pt idx="9">
                  <c:v>5</c:v>
                </c:pt>
                <c:pt idx="10">
                  <c:v>5</c:v>
                </c:pt>
                <c:pt idx="11">
                  <c:v>5</c:v>
                </c:pt>
                <c:pt idx="12">
                  <c:v>5</c:v>
                </c:pt>
                <c:pt idx="13">
                  <c:v>5</c:v>
                </c:pt>
                <c:pt idx="14">
                  <c:v>5</c:v>
                </c:pt>
                <c:pt idx="15">
                  <c:v>5</c:v>
                </c:pt>
                <c:pt idx="16">
                  <c:v>5</c:v>
                </c:pt>
                <c:pt idx="17">
                  <c:v>5</c:v>
                </c:pt>
                <c:pt idx="18">
                  <c:v>5</c:v>
                </c:pt>
                <c:pt idx="19">
                  <c:v>5</c:v>
                </c:pt>
                <c:pt idx="20">
                  <c:v>5</c:v>
                </c:pt>
                <c:pt idx="21">
                  <c:v>5</c:v>
                </c:pt>
                <c:pt idx="22">
                  <c:v>5</c:v>
                </c:pt>
                <c:pt idx="23">
                  <c:v>5</c:v>
                </c:pt>
                <c:pt idx="24">
                  <c:v>5</c:v>
                </c:pt>
                <c:pt idx="25">
                  <c:v>5</c:v>
                </c:pt>
              </c:numCache>
            </c:numRef>
          </c:xVal>
          <c:yVal>
            <c:numRef>
              <c:f>Triglyceride_2!$F$18:$F$43</c:f>
              <c:numCache>
                <c:formatCode>General</c:formatCode>
                <c:ptCount val="2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</c:numCache>
            </c:numRef>
          </c:yVal>
          <c:smooth val="0"/>
        </c:ser>
        <c:ser>
          <c:idx val="6"/>
          <c:order val="5"/>
          <c:tx>
            <c:v>+2s</c:v>
          </c:tx>
          <c:spPr>
            <a:ln>
              <a:solidFill>
                <a:srgbClr val="FFC000"/>
              </a:solidFill>
            </a:ln>
          </c:spPr>
          <c:marker>
            <c:symbol val="none"/>
          </c:marker>
          <c:xVal>
            <c:numRef>
              <c:f>Triglyceride_2!$L$18:$L$43</c:f>
              <c:numCache>
                <c:formatCode>General</c:formatCode>
                <c:ptCount val="26"/>
                <c:pt idx="0">
                  <c:v>6</c:v>
                </c:pt>
                <c:pt idx="1">
                  <c:v>6</c:v>
                </c:pt>
                <c:pt idx="2">
                  <c:v>6</c:v>
                </c:pt>
                <c:pt idx="3">
                  <c:v>6</c:v>
                </c:pt>
                <c:pt idx="4">
                  <c:v>6</c:v>
                </c:pt>
                <c:pt idx="5">
                  <c:v>6</c:v>
                </c:pt>
                <c:pt idx="6">
                  <c:v>6</c:v>
                </c:pt>
                <c:pt idx="7">
                  <c:v>6</c:v>
                </c:pt>
                <c:pt idx="8">
                  <c:v>6</c:v>
                </c:pt>
                <c:pt idx="9">
                  <c:v>6</c:v>
                </c:pt>
                <c:pt idx="10">
                  <c:v>6</c:v>
                </c:pt>
                <c:pt idx="11">
                  <c:v>6</c:v>
                </c:pt>
                <c:pt idx="12">
                  <c:v>6</c:v>
                </c:pt>
                <c:pt idx="13">
                  <c:v>6</c:v>
                </c:pt>
                <c:pt idx="14">
                  <c:v>6</c:v>
                </c:pt>
                <c:pt idx="15">
                  <c:v>6</c:v>
                </c:pt>
                <c:pt idx="16">
                  <c:v>6</c:v>
                </c:pt>
                <c:pt idx="17">
                  <c:v>6</c:v>
                </c:pt>
                <c:pt idx="18">
                  <c:v>6</c:v>
                </c:pt>
                <c:pt idx="19">
                  <c:v>6</c:v>
                </c:pt>
                <c:pt idx="20">
                  <c:v>6</c:v>
                </c:pt>
                <c:pt idx="21">
                  <c:v>6</c:v>
                </c:pt>
                <c:pt idx="22">
                  <c:v>6</c:v>
                </c:pt>
                <c:pt idx="23">
                  <c:v>6</c:v>
                </c:pt>
                <c:pt idx="24">
                  <c:v>6</c:v>
                </c:pt>
                <c:pt idx="25">
                  <c:v>6</c:v>
                </c:pt>
              </c:numCache>
            </c:numRef>
          </c:xVal>
          <c:yVal>
            <c:numRef>
              <c:f>Triglyceride_2!$F$18:$F$43</c:f>
              <c:numCache>
                <c:formatCode>General</c:formatCode>
                <c:ptCount val="2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</c:numCache>
            </c:numRef>
          </c:yVal>
          <c:smooth val="0"/>
        </c:ser>
        <c:ser>
          <c:idx val="7"/>
          <c:order val="6"/>
          <c:tx>
            <c:v>+3s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Triglyceride_2!$M$18:$M$43</c:f>
              <c:numCache>
                <c:formatCode>General</c:formatCode>
                <c:ptCount val="26"/>
                <c:pt idx="0">
                  <c:v>7</c:v>
                </c:pt>
                <c:pt idx="1">
                  <c:v>7</c:v>
                </c:pt>
                <c:pt idx="2">
                  <c:v>7</c:v>
                </c:pt>
                <c:pt idx="3">
                  <c:v>7</c:v>
                </c:pt>
                <c:pt idx="4">
                  <c:v>7</c:v>
                </c:pt>
                <c:pt idx="5">
                  <c:v>7</c:v>
                </c:pt>
                <c:pt idx="6">
                  <c:v>7</c:v>
                </c:pt>
                <c:pt idx="7">
                  <c:v>7</c:v>
                </c:pt>
                <c:pt idx="8">
                  <c:v>7</c:v>
                </c:pt>
                <c:pt idx="9">
                  <c:v>7</c:v>
                </c:pt>
                <c:pt idx="10">
                  <c:v>7</c:v>
                </c:pt>
                <c:pt idx="11">
                  <c:v>7</c:v>
                </c:pt>
                <c:pt idx="12">
                  <c:v>7</c:v>
                </c:pt>
                <c:pt idx="13">
                  <c:v>7</c:v>
                </c:pt>
                <c:pt idx="14">
                  <c:v>7</c:v>
                </c:pt>
                <c:pt idx="15">
                  <c:v>7</c:v>
                </c:pt>
                <c:pt idx="16">
                  <c:v>7</c:v>
                </c:pt>
                <c:pt idx="17">
                  <c:v>7</c:v>
                </c:pt>
                <c:pt idx="18">
                  <c:v>7</c:v>
                </c:pt>
                <c:pt idx="19">
                  <c:v>7</c:v>
                </c:pt>
                <c:pt idx="20">
                  <c:v>7</c:v>
                </c:pt>
                <c:pt idx="21">
                  <c:v>7</c:v>
                </c:pt>
                <c:pt idx="22">
                  <c:v>7</c:v>
                </c:pt>
                <c:pt idx="23">
                  <c:v>7</c:v>
                </c:pt>
                <c:pt idx="24">
                  <c:v>7</c:v>
                </c:pt>
                <c:pt idx="25">
                  <c:v>7</c:v>
                </c:pt>
              </c:numCache>
            </c:numRef>
          </c:xVal>
          <c:yVal>
            <c:numRef>
              <c:f>Triglyceride_2!$F$18:$F$43</c:f>
              <c:numCache>
                <c:formatCode>General</c:formatCode>
                <c:ptCount val="2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</c:numCache>
            </c:numRef>
          </c:yVal>
          <c:smooth val="0"/>
        </c:ser>
        <c:ser>
          <c:idx val="0"/>
          <c:order val="7"/>
          <c:marker>
            <c:symbol val="circle"/>
            <c:size val="9"/>
            <c:spPr>
              <a:solidFill>
                <a:srgbClr val="FF0000"/>
              </a:solidFill>
            </c:spPr>
          </c:marker>
          <c:xVal>
            <c:numRef>
              <c:f>Triglyceride_2!$E$19:$E$43</c:f>
              <c:numCache>
                <c:formatCode>General</c:formatCode>
                <c:ptCount val="2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</c:numCache>
            </c:numRef>
          </c:xVal>
          <c:yVal>
            <c:numRef>
              <c:f>Triglyceride_2!$F$19:$F$43</c:f>
              <c:numCache>
                <c:formatCode>General</c:formatCode>
                <c:ptCount val="2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6245440"/>
        <c:axId val="296246016"/>
      </c:scatterChart>
      <c:valAx>
        <c:axId val="296245440"/>
        <c:scaling>
          <c:orientation val="minMax"/>
          <c:max val="8"/>
          <c:min val="0"/>
        </c:scaling>
        <c:delete val="0"/>
        <c:axPos val="t"/>
        <c:majorGridlines/>
        <c:numFmt formatCode="General" sourceLinked="1"/>
        <c:majorTickMark val="out"/>
        <c:minorTickMark val="none"/>
        <c:tickLblPos val="none"/>
        <c:crossAx val="296246016"/>
        <c:crossesAt val="0"/>
        <c:crossBetween val="midCat"/>
        <c:majorUnit val="1"/>
      </c:valAx>
      <c:valAx>
        <c:axId val="296246016"/>
        <c:scaling>
          <c:orientation val="maxMin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96245440"/>
        <c:crosses val="autoZero"/>
        <c:crossBetween val="midCat"/>
        <c:majorUnit val="1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C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1"/>
          <c:order val="0"/>
          <c:tx>
            <c:v>-1s</c:v>
          </c:tx>
          <c:spPr>
            <a:ln>
              <a:solidFill>
                <a:srgbClr val="92D050"/>
              </a:solidFill>
              <a:prstDash val="sysDot"/>
            </a:ln>
          </c:spPr>
          <c:marker>
            <c:symbol val="none"/>
          </c:marker>
          <c:xVal>
            <c:numRef>
              <c:f>CRP_1!$I$18:$I$43</c:f>
              <c:numCache>
                <c:formatCode>General</c:formatCode>
                <c:ptCount val="26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</c:numCache>
            </c:numRef>
          </c:xVal>
          <c:yVal>
            <c:numRef>
              <c:f>CRP_1!$F$18:$F$43</c:f>
              <c:numCache>
                <c:formatCode>General</c:formatCode>
                <c:ptCount val="2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</c:numCache>
            </c:numRef>
          </c:yVal>
          <c:smooth val="0"/>
        </c:ser>
        <c:ser>
          <c:idx val="2"/>
          <c:order val="1"/>
          <c:tx>
            <c:v>X</c:v>
          </c:tx>
          <c:marker>
            <c:symbol val="none"/>
          </c:marker>
          <c:xVal>
            <c:numRef>
              <c:f>CRP_1!$J$18:$J$43</c:f>
              <c:numCache>
                <c:formatCode>General</c:formatCode>
                <c:ptCount val="26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4</c:v>
                </c:pt>
                <c:pt idx="15">
                  <c:v>4</c:v>
                </c:pt>
                <c:pt idx="16">
                  <c:v>4</c:v>
                </c:pt>
                <c:pt idx="17">
                  <c:v>4</c:v>
                </c:pt>
                <c:pt idx="18">
                  <c:v>4</c:v>
                </c:pt>
                <c:pt idx="19">
                  <c:v>4</c:v>
                </c:pt>
                <c:pt idx="20">
                  <c:v>4</c:v>
                </c:pt>
                <c:pt idx="21">
                  <c:v>4</c:v>
                </c:pt>
                <c:pt idx="22">
                  <c:v>4</c:v>
                </c:pt>
                <c:pt idx="23">
                  <c:v>4</c:v>
                </c:pt>
                <c:pt idx="24">
                  <c:v>4</c:v>
                </c:pt>
                <c:pt idx="25">
                  <c:v>4</c:v>
                </c:pt>
              </c:numCache>
            </c:numRef>
          </c:xVal>
          <c:yVal>
            <c:numRef>
              <c:f>CRP_1!$F$18:$F$43</c:f>
              <c:numCache>
                <c:formatCode>General</c:formatCode>
                <c:ptCount val="2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</c:numCache>
            </c:numRef>
          </c:yVal>
          <c:smooth val="0"/>
        </c:ser>
        <c:ser>
          <c:idx val="3"/>
          <c:order val="2"/>
          <c:tx>
            <c:v>-2s</c:v>
          </c:tx>
          <c:spPr>
            <a:ln>
              <a:solidFill>
                <a:srgbClr val="FFC000"/>
              </a:solidFill>
            </a:ln>
          </c:spPr>
          <c:marker>
            <c:symbol val="none"/>
          </c:marker>
          <c:xVal>
            <c:numRef>
              <c:f>CRP_1!$H$18:$H$43</c:f>
              <c:numCache>
                <c:formatCode>General</c:formatCode>
                <c:ptCount val="26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</c:numCache>
            </c:numRef>
          </c:xVal>
          <c:yVal>
            <c:numRef>
              <c:f>CRP_1!$F$18:$F$43</c:f>
              <c:numCache>
                <c:formatCode>General</c:formatCode>
                <c:ptCount val="2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</c:numCache>
            </c:numRef>
          </c:yVal>
          <c:smooth val="0"/>
        </c:ser>
        <c:ser>
          <c:idx val="4"/>
          <c:order val="3"/>
          <c:tx>
            <c:v>-3s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CRP_1!$G$18:$G$43</c:f>
              <c:numCache>
                <c:formatCode>General</c:formatCode>
                <c:ptCount val="26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</c:numCache>
            </c:numRef>
          </c:xVal>
          <c:yVal>
            <c:numRef>
              <c:f>CRP_1!$F$18:$F$43</c:f>
              <c:numCache>
                <c:formatCode>General</c:formatCode>
                <c:ptCount val="2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</c:numCache>
            </c:numRef>
          </c:yVal>
          <c:smooth val="0"/>
        </c:ser>
        <c:ser>
          <c:idx val="5"/>
          <c:order val="4"/>
          <c:tx>
            <c:v>+1s</c:v>
          </c:tx>
          <c:spPr>
            <a:ln>
              <a:solidFill>
                <a:srgbClr val="92D050"/>
              </a:solidFill>
              <a:prstDash val="sysDot"/>
            </a:ln>
          </c:spPr>
          <c:marker>
            <c:symbol val="none"/>
          </c:marker>
          <c:xVal>
            <c:numRef>
              <c:f>CRP_1!$K$18:$K$43</c:f>
              <c:numCache>
                <c:formatCode>General</c:formatCode>
                <c:ptCount val="26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  <c:pt idx="4">
                  <c:v>5</c:v>
                </c:pt>
                <c:pt idx="5">
                  <c:v>5</c:v>
                </c:pt>
                <c:pt idx="6">
                  <c:v>5</c:v>
                </c:pt>
                <c:pt idx="7">
                  <c:v>5</c:v>
                </c:pt>
                <c:pt idx="8">
                  <c:v>5</c:v>
                </c:pt>
                <c:pt idx="9">
                  <c:v>5</c:v>
                </c:pt>
                <c:pt idx="10">
                  <c:v>5</c:v>
                </c:pt>
                <c:pt idx="11">
                  <c:v>5</c:v>
                </c:pt>
                <c:pt idx="12">
                  <c:v>5</c:v>
                </c:pt>
                <c:pt idx="13">
                  <c:v>5</c:v>
                </c:pt>
                <c:pt idx="14">
                  <c:v>5</c:v>
                </c:pt>
                <c:pt idx="15">
                  <c:v>5</c:v>
                </c:pt>
                <c:pt idx="16">
                  <c:v>5</c:v>
                </c:pt>
                <c:pt idx="17">
                  <c:v>5</c:v>
                </c:pt>
                <c:pt idx="18">
                  <c:v>5</c:v>
                </c:pt>
                <c:pt idx="19">
                  <c:v>5</c:v>
                </c:pt>
                <c:pt idx="20">
                  <c:v>5</c:v>
                </c:pt>
                <c:pt idx="21">
                  <c:v>5</c:v>
                </c:pt>
                <c:pt idx="22">
                  <c:v>5</c:v>
                </c:pt>
                <c:pt idx="23">
                  <c:v>5</c:v>
                </c:pt>
                <c:pt idx="24">
                  <c:v>5</c:v>
                </c:pt>
                <c:pt idx="25">
                  <c:v>5</c:v>
                </c:pt>
              </c:numCache>
            </c:numRef>
          </c:xVal>
          <c:yVal>
            <c:numRef>
              <c:f>CRP_1!$F$18:$F$43</c:f>
              <c:numCache>
                <c:formatCode>General</c:formatCode>
                <c:ptCount val="2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</c:numCache>
            </c:numRef>
          </c:yVal>
          <c:smooth val="0"/>
        </c:ser>
        <c:ser>
          <c:idx val="6"/>
          <c:order val="5"/>
          <c:tx>
            <c:v>+2s</c:v>
          </c:tx>
          <c:spPr>
            <a:ln>
              <a:solidFill>
                <a:srgbClr val="FFC000"/>
              </a:solidFill>
            </a:ln>
          </c:spPr>
          <c:marker>
            <c:symbol val="none"/>
          </c:marker>
          <c:xVal>
            <c:numRef>
              <c:f>CRP_1!$L$18:$L$43</c:f>
              <c:numCache>
                <c:formatCode>General</c:formatCode>
                <c:ptCount val="26"/>
                <c:pt idx="0">
                  <c:v>6</c:v>
                </c:pt>
                <c:pt idx="1">
                  <c:v>6</c:v>
                </c:pt>
                <c:pt idx="2">
                  <c:v>6</c:v>
                </c:pt>
                <c:pt idx="3">
                  <c:v>6</c:v>
                </c:pt>
                <c:pt idx="4">
                  <c:v>6</c:v>
                </c:pt>
                <c:pt idx="5">
                  <c:v>6</c:v>
                </c:pt>
                <c:pt idx="6">
                  <c:v>6</c:v>
                </c:pt>
                <c:pt idx="7">
                  <c:v>6</c:v>
                </c:pt>
                <c:pt idx="8">
                  <c:v>6</c:v>
                </c:pt>
                <c:pt idx="9">
                  <c:v>6</c:v>
                </c:pt>
                <c:pt idx="10">
                  <c:v>6</c:v>
                </c:pt>
                <c:pt idx="11">
                  <c:v>6</c:v>
                </c:pt>
                <c:pt idx="12">
                  <c:v>6</c:v>
                </c:pt>
                <c:pt idx="13">
                  <c:v>6</c:v>
                </c:pt>
                <c:pt idx="14">
                  <c:v>6</c:v>
                </c:pt>
                <c:pt idx="15">
                  <c:v>6</c:v>
                </c:pt>
                <c:pt idx="16">
                  <c:v>6</c:v>
                </c:pt>
                <c:pt idx="17">
                  <c:v>6</c:v>
                </c:pt>
                <c:pt idx="18">
                  <c:v>6</c:v>
                </c:pt>
                <c:pt idx="19">
                  <c:v>6</c:v>
                </c:pt>
                <c:pt idx="20">
                  <c:v>6</c:v>
                </c:pt>
                <c:pt idx="21">
                  <c:v>6</c:v>
                </c:pt>
                <c:pt idx="22">
                  <c:v>6</c:v>
                </c:pt>
                <c:pt idx="23">
                  <c:v>6</c:v>
                </c:pt>
                <c:pt idx="24">
                  <c:v>6</c:v>
                </c:pt>
                <c:pt idx="25">
                  <c:v>6</c:v>
                </c:pt>
              </c:numCache>
            </c:numRef>
          </c:xVal>
          <c:yVal>
            <c:numRef>
              <c:f>CRP_1!$F$18:$F$43</c:f>
              <c:numCache>
                <c:formatCode>General</c:formatCode>
                <c:ptCount val="2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</c:numCache>
            </c:numRef>
          </c:yVal>
          <c:smooth val="0"/>
        </c:ser>
        <c:ser>
          <c:idx val="7"/>
          <c:order val="6"/>
          <c:tx>
            <c:v>+3s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CRP_1!$M$18:$M$43</c:f>
              <c:numCache>
                <c:formatCode>General</c:formatCode>
                <c:ptCount val="26"/>
                <c:pt idx="0">
                  <c:v>7</c:v>
                </c:pt>
                <c:pt idx="1">
                  <c:v>7</c:v>
                </c:pt>
                <c:pt idx="2">
                  <c:v>7</c:v>
                </c:pt>
                <c:pt idx="3">
                  <c:v>7</c:v>
                </c:pt>
                <c:pt idx="4">
                  <c:v>7</c:v>
                </c:pt>
                <c:pt idx="5">
                  <c:v>7</c:v>
                </c:pt>
                <c:pt idx="6">
                  <c:v>7</c:v>
                </c:pt>
                <c:pt idx="7">
                  <c:v>7</c:v>
                </c:pt>
                <c:pt idx="8">
                  <c:v>7</c:v>
                </c:pt>
                <c:pt idx="9">
                  <c:v>7</c:v>
                </c:pt>
                <c:pt idx="10">
                  <c:v>7</c:v>
                </c:pt>
                <c:pt idx="11">
                  <c:v>7</c:v>
                </c:pt>
                <c:pt idx="12">
                  <c:v>7</c:v>
                </c:pt>
                <c:pt idx="13">
                  <c:v>7</c:v>
                </c:pt>
                <c:pt idx="14">
                  <c:v>7</c:v>
                </c:pt>
                <c:pt idx="15">
                  <c:v>7</c:v>
                </c:pt>
                <c:pt idx="16">
                  <c:v>7</c:v>
                </c:pt>
                <c:pt idx="17">
                  <c:v>7</c:v>
                </c:pt>
                <c:pt idx="18">
                  <c:v>7</c:v>
                </c:pt>
                <c:pt idx="19">
                  <c:v>7</c:v>
                </c:pt>
                <c:pt idx="20">
                  <c:v>7</c:v>
                </c:pt>
                <c:pt idx="21">
                  <c:v>7</c:v>
                </c:pt>
                <c:pt idx="22">
                  <c:v>7</c:v>
                </c:pt>
                <c:pt idx="23">
                  <c:v>7</c:v>
                </c:pt>
                <c:pt idx="24">
                  <c:v>7</c:v>
                </c:pt>
                <c:pt idx="25">
                  <c:v>7</c:v>
                </c:pt>
              </c:numCache>
            </c:numRef>
          </c:xVal>
          <c:yVal>
            <c:numRef>
              <c:f>CRP_1!$F$18:$F$43</c:f>
              <c:numCache>
                <c:formatCode>General</c:formatCode>
                <c:ptCount val="2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</c:numCache>
            </c:numRef>
          </c:yVal>
          <c:smooth val="0"/>
        </c:ser>
        <c:ser>
          <c:idx val="0"/>
          <c:order val="7"/>
          <c:marker>
            <c:symbol val="circle"/>
            <c:size val="9"/>
            <c:spPr>
              <a:solidFill>
                <a:srgbClr val="FF0000"/>
              </a:solidFill>
            </c:spPr>
          </c:marker>
          <c:xVal>
            <c:numRef>
              <c:f>CRP_1!$E$19:$E$43</c:f>
              <c:numCache>
                <c:formatCode>General</c:formatCode>
                <c:ptCount val="2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</c:numCache>
            </c:numRef>
          </c:xVal>
          <c:yVal>
            <c:numRef>
              <c:f>CRP_1!$F$19:$F$43</c:f>
              <c:numCache>
                <c:formatCode>General</c:formatCode>
                <c:ptCount val="2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9122304"/>
        <c:axId val="259122880"/>
      </c:scatterChart>
      <c:valAx>
        <c:axId val="259122304"/>
        <c:scaling>
          <c:orientation val="minMax"/>
          <c:max val="8"/>
          <c:min val="0"/>
        </c:scaling>
        <c:delete val="0"/>
        <c:axPos val="t"/>
        <c:majorGridlines/>
        <c:numFmt formatCode="General" sourceLinked="1"/>
        <c:majorTickMark val="out"/>
        <c:minorTickMark val="none"/>
        <c:tickLblPos val="none"/>
        <c:crossAx val="259122880"/>
        <c:crossesAt val="0"/>
        <c:crossBetween val="midCat"/>
        <c:majorUnit val="1"/>
      </c:valAx>
      <c:valAx>
        <c:axId val="259122880"/>
        <c:scaling>
          <c:orientation val="maxMin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59122304"/>
        <c:crosses val="autoZero"/>
        <c:crossBetween val="midCat"/>
        <c:majorUnit val="1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C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1"/>
          <c:order val="0"/>
          <c:tx>
            <c:v>-1s</c:v>
          </c:tx>
          <c:spPr>
            <a:ln>
              <a:solidFill>
                <a:srgbClr val="92D050"/>
              </a:solidFill>
              <a:prstDash val="sysDot"/>
            </a:ln>
          </c:spPr>
          <c:marker>
            <c:symbol val="none"/>
          </c:marker>
          <c:xVal>
            <c:numRef>
              <c:f>CRP_2!$I$18:$I$43</c:f>
              <c:numCache>
                <c:formatCode>General</c:formatCode>
                <c:ptCount val="26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</c:numCache>
            </c:numRef>
          </c:xVal>
          <c:yVal>
            <c:numRef>
              <c:f>CRP_2!$F$18:$F$43</c:f>
              <c:numCache>
                <c:formatCode>General</c:formatCode>
                <c:ptCount val="2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</c:numCache>
            </c:numRef>
          </c:yVal>
          <c:smooth val="0"/>
        </c:ser>
        <c:ser>
          <c:idx val="2"/>
          <c:order val="1"/>
          <c:tx>
            <c:v>X</c:v>
          </c:tx>
          <c:marker>
            <c:symbol val="none"/>
          </c:marker>
          <c:xVal>
            <c:numRef>
              <c:f>CRP_2!$J$18:$J$43</c:f>
              <c:numCache>
                <c:formatCode>General</c:formatCode>
                <c:ptCount val="26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4</c:v>
                </c:pt>
                <c:pt idx="15">
                  <c:v>4</c:v>
                </c:pt>
                <c:pt idx="16">
                  <c:v>4</c:v>
                </c:pt>
                <c:pt idx="17">
                  <c:v>4</c:v>
                </c:pt>
                <c:pt idx="18">
                  <c:v>4</c:v>
                </c:pt>
                <c:pt idx="19">
                  <c:v>4</c:v>
                </c:pt>
                <c:pt idx="20">
                  <c:v>4</c:v>
                </c:pt>
                <c:pt idx="21">
                  <c:v>4</c:v>
                </c:pt>
                <c:pt idx="22">
                  <c:v>4</c:v>
                </c:pt>
                <c:pt idx="23">
                  <c:v>4</c:v>
                </c:pt>
                <c:pt idx="24">
                  <c:v>4</c:v>
                </c:pt>
                <c:pt idx="25">
                  <c:v>4</c:v>
                </c:pt>
              </c:numCache>
            </c:numRef>
          </c:xVal>
          <c:yVal>
            <c:numRef>
              <c:f>CRP_2!$F$18:$F$43</c:f>
              <c:numCache>
                <c:formatCode>General</c:formatCode>
                <c:ptCount val="2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</c:numCache>
            </c:numRef>
          </c:yVal>
          <c:smooth val="0"/>
        </c:ser>
        <c:ser>
          <c:idx val="3"/>
          <c:order val="2"/>
          <c:tx>
            <c:v>-2s</c:v>
          </c:tx>
          <c:spPr>
            <a:ln>
              <a:solidFill>
                <a:srgbClr val="FFC000"/>
              </a:solidFill>
            </a:ln>
          </c:spPr>
          <c:marker>
            <c:symbol val="none"/>
          </c:marker>
          <c:xVal>
            <c:numRef>
              <c:f>CRP_2!$H$18:$H$43</c:f>
              <c:numCache>
                <c:formatCode>General</c:formatCode>
                <c:ptCount val="26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</c:numCache>
            </c:numRef>
          </c:xVal>
          <c:yVal>
            <c:numRef>
              <c:f>CRP_2!$F$18:$F$43</c:f>
              <c:numCache>
                <c:formatCode>General</c:formatCode>
                <c:ptCount val="2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</c:numCache>
            </c:numRef>
          </c:yVal>
          <c:smooth val="0"/>
        </c:ser>
        <c:ser>
          <c:idx val="4"/>
          <c:order val="3"/>
          <c:tx>
            <c:v>-3s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CRP_2!$G$18:$G$43</c:f>
              <c:numCache>
                <c:formatCode>General</c:formatCode>
                <c:ptCount val="26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</c:numCache>
            </c:numRef>
          </c:xVal>
          <c:yVal>
            <c:numRef>
              <c:f>CRP_2!$F$18:$F$43</c:f>
              <c:numCache>
                <c:formatCode>General</c:formatCode>
                <c:ptCount val="2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</c:numCache>
            </c:numRef>
          </c:yVal>
          <c:smooth val="0"/>
        </c:ser>
        <c:ser>
          <c:idx val="5"/>
          <c:order val="4"/>
          <c:tx>
            <c:v>+1s</c:v>
          </c:tx>
          <c:spPr>
            <a:ln>
              <a:solidFill>
                <a:srgbClr val="92D050"/>
              </a:solidFill>
              <a:prstDash val="sysDot"/>
            </a:ln>
          </c:spPr>
          <c:marker>
            <c:symbol val="none"/>
          </c:marker>
          <c:xVal>
            <c:numRef>
              <c:f>CRP_2!$K$18:$K$43</c:f>
              <c:numCache>
                <c:formatCode>General</c:formatCode>
                <c:ptCount val="26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  <c:pt idx="4">
                  <c:v>5</c:v>
                </c:pt>
                <c:pt idx="5">
                  <c:v>5</c:v>
                </c:pt>
                <c:pt idx="6">
                  <c:v>5</c:v>
                </c:pt>
                <c:pt idx="7">
                  <c:v>5</c:v>
                </c:pt>
                <c:pt idx="8">
                  <c:v>5</c:v>
                </c:pt>
                <c:pt idx="9">
                  <c:v>5</c:v>
                </c:pt>
                <c:pt idx="10">
                  <c:v>5</c:v>
                </c:pt>
                <c:pt idx="11">
                  <c:v>5</c:v>
                </c:pt>
                <c:pt idx="12">
                  <c:v>5</c:v>
                </c:pt>
                <c:pt idx="13">
                  <c:v>5</c:v>
                </c:pt>
                <c:pt idx="14">
                  <c:v>5</c:v>
                </c:pt>
                <c:pt idx="15">
                  <c:v>5</c:v>
                </c:pt>
                <c:pt idx="16">
                  <c:v>5</c:v>
                </c:pt>
                <c:pt idx="17">
                  <c:v>5</c:v>
                </c:pt>
                <c:pt idx="18">
                  <c:v>5</c:v>
                </c:pt>
                <c:pt idx="19">
                  <c:v>5</c:v>
                </c:pt>
                <c:pt idx="20">
                  <c:v>5</c:v>
                </c:pt>
                <c:pt idx="21">
                  <c:v>5</c:v>
                </c:pt>
                <c:pt idx="22">
                  <c:v>5</c:v>
                </c:pt>
                <c:pt idx="23">
                  <c:v>5</c:v>
                </c:pt>
                <c:pt idx="24">
                  <c:v>5</c:v>
                </c:pt>
                <c:pt idx="25">
                  <c:v>5</c:v>
                </c:pt>
              </c:numCache>
            </c:numRef>
          </c:xVal>
          <c:yVal>
            <c:numRef>
              <c:f>CRP_2!$F$18:$F$43</c:f>
              <c:numCache>
                <c:formatCode>General</c:formatCode>
                <c:ptCount val="2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</c:numCache>
            </c:numRef>
          </c:yVal>
          <c:smooth val="0"/>
        </c:ser>
        <c:ser>
          <c:idx val="6"/>
          <c:order val="5"/>
          <c:tx>
            <c:v>+2s</c:v>
          </c:tx>
          <c:spPr>
            <a:ln>
              <a:solidFill>
                <a:srgbClr val="FFC000"/>
              </a:solidFill>
            </a:ln>
          </c:spPr>
          <c:marker>
            <c:symbol val="none"/>
          </c:marker>
          <c:xVal>
            <c:numRef>
              <c:f>CRP_2!$L$18:$L$43</c:f>
              <c:numCache>
                <c:formatCode>General</c:formatCode>
                <c:ptCount val="26"/>
                <c:pt idx="0">
                  <c:v>6</c:v>
                </c:pt>
                <c:pt idx="1">
                  <c:v>6</c:v>
                </c:pt>
                <c:pt idx="2">
                  <c:v>6</c:v>
                </c:pt>
                <c:pt idx="3">
                  <c:v>6</c:v>
                </c:pt>
                <c:pt idx="4">
                  <c:v>6</c:v>
                </c:pt>
                <c:pt idx="5">
                  <c:v>6</c:v>
                </c:pt>
                <c:pt idx="6">
                  <c:v>6</c:v>
                </c:pt>
                <c:pt idx="7">
                  <c:v>6</c:v>
                </c:pt>
                <c:pt idx="8">
                  <c:v>6</c:v>
                </c:pt>
                <c:pt idx="9">
                  <c:v>6</c:v>
                </c:pt>
                <c:pt idx="10">
                  <c:v>6</c:v>
                </c:pt>
                <c:pt idx="11">
                  <c:v>6</c:v>
                </c:pt>
                <c:pt idx="12">
                  <c:v>6</c:v>
                </c:pt>
                <c:pt idx="13">
                  <c:v>6</c:v>
                </c:pt>
                <c:pt idx="14">
                  <c:v>6</c:v>
                </c:pt>
                <c:pt idx="15">
                  <c:v>6</c:v>
                </c:pt>
                <c:pt idx="16">
                  <c:v>6</c:v>
                </c:pt>
                <c:pt idx="17">
                  <c:v>6</c:v>
                </c:pt>
                <c:pt idx="18">
                  <c:v>6</c:v>
                </c:pt>
                <c:pt idx="19">
                  <c:v>6</c:v>
                </c:pt>
                <c:pt idx="20">
                  <c:v>6</c:v>
                </c:pt>
                <c:pt idx="21">
                  <c:v>6</c:v>
                </c:pt>
                <c:pt idx="22">
                  <c:v>6</c:v>
                </c:pt>
                <c:pt idx="23">
                  <c:v>6</c:v>
                </c:pt>
                <c:pt idx="24">
                  <c:v>6</c:v>
                </c:pt>
                <c:pt idx="25">
                  <c:v>6</c:v>
                </c:pt>
              </c:numCache>
            </c:numRef>
          </c:xVal>
          <c:yVal>
            <c:numRef>
              <c:f>CRP_2!$F$18:$F$43</c:f>
              <c:numCache>
                <c:formatCode>General</c:formatCode>
                <c:ptCount val="2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</c:numCache>
            </c:numRef>
          </c:yVal>
          <c:smooth val="0"/>
        </c:ser>
        <c:ser>
          <c:idx val="7"/>
          <c:order val="6"/>
          <c:tx>
            <c:v>+3s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CRP_2!$M$18:$M$43</c:f>
              <c:numCache>
                <c:formatCode>General</c:formatCode>
                <c:ptCount val="26"/>
                <c:pt idx="0">
                  <c:v>7</c:v>
                </c:pt>
                <c:pt idx="1">
                  <c:v>7</c:v>
                </c:pt>
                <c:pt idx="2">
                  <c:v>7</c:v>
                </c:pt>
                <c:pt idx="3">
                  <c:v>7</c:v>
                </c:pt>
                <c:pt idx="4">
                  <c:v>7</c:v>
                </c:pt>
                <c:pt idx="5">
                  <c:v>7</c:v>
                </c:pt>
                <c:pt idx="6">
                  <c:v>7</c:v>
                </c:pt>
                <c:pt idx="7">
                  <c:v>7</c:v>
                </c:pt>
                <c:pt idx="8">
                  <c:v>7</c:v>
                </c:pt>
                <c:pt idx="9">
                  <c:v>7</c:v>
                </c:pt>
                <c:pt idx="10">
                  <c:v>7</c:v>
                </c:pt>
                <c:pt idx="11">
                  <c:v>7</c:v>
                </c:pt>
                <c:pt idx="12">
                  <c:v>7</c:v>
                </c:pt>
                <c:pt idx="13">
                  <c:v>7</c:v>
                </c:pt>
                <c:pt idx="14">
                  <c:v>7</c:v>
                </c:pt>
                <c:pt idx="15">
                  <c:v>7</c:v>
                </c:pt>
                <c:pt idx="16">
                  <c:v>7</c:v>
                </c:pt>
                <c:pt idx="17">
                  <c:v>7</c:v>
                </c:pt>
                <c:pt idx="18">
                  <c:v>7</c:v>
                </c:pt>
                <c:pt idx="19">
                  <c:v>7</c:v>
                </c:pt>
                <c:pt idx="20">
                  <c:v>7</c:v>
                </c:pt>
                <c:pt idx="21">
                  <c:v>7</c:v>
                </c:pt>
                <c:pt idx="22">
                  <c:v>7</c:v>
                </c:pt>
                <c:pt idx="23">
                  <c:v>7</c:v>
                </c:pt>
                <c:pt idx="24">
                  <c:v>7</c:v>
                </c:pt>
                <c:pt idx="25">
                  <c:v>7</c:v>
                </c:pt>
              </c:numCache>
            </c:numRef>
          </c:xVal>
          <c:yVal>
            <c:numRef>
              <c:f>CRP_2!$F$18:$F$43</c:f>
              <c:numCache>
                <c:formatCode>General</c:formatCode>
                <c:ptCount val="2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</c:numCache>
            </c:numRef>
          </c:yVal>
          <c:smooth val="0"/>
        </c:ser>
        <c:ser>
          <c:idx val="0"/>
          <c:order val="7"/>
          <c:marker>
            <c:symbol val="circle"/>
            <c:size val="9"/>
            <c:spPr>
              <a:solidFill>
                <a:srgbClr val="FF0000"/>
              </a:solidFill>
            </c:spPr>
          </c:marker>
          <c:xVal>
            <c:numRef>
              <c:f>CRP_2!$E$19:$E$43</c:f>
              <c:numCache>
                <c:formatCode>General</c:formatCode>
                <c:ptCount val="2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</c:numCache>
            </c:numRef>
          </c:xVal>
          <c:yVal>
            <c:numRef>
              <c:f>CRP_2!$F$19:$F$43</c:f>
              <c:numCache>
                <c:formatCode>General</c:formatCode>
                <c:ptCount val="2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9125184"/>
        <c:axId val="259125760"/>
      </c:scatterChart>
      <c:valAx>
        <c:axId val="259125184"/>
        <c:scaling>
          <c:orientation val="minMax"/>
          <c:max val="8"/>
          <c:min val="0"/>
        </c:scaling>
        <c:delete val="0"/>
        <c:axPos val="t"/>
        <c:majorGridlines/>
        <c:numFmt formatCode="General" sourceLinked="1"/>
        <c:majorTickMark val="out"/>
        <c:minorTickMark val="none"/>
        <c:tickLblPos val="none"/>
        <c:crossAx val="259125760"/>
        <c:crossesAt val="0"/>
        <c:crossBetween val="midCat"/>
        <c:majorUnit val="1"/>
      </c:valAx>
      <c:valAx>
        <c:axId val="259125760"/>
        <c:scaling>
          <c:orientation val="maxMin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59125184"/>
        <c:crosses val="autoZero"/>
        <c:crossBetween val="midCat"/>
        <c:majorUnit val="1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C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1"/>
          <c:order val="0"/>
          <c:tx>
            <c:v>-1s</c:v>
          </c:tx>
          <c:spPr>
            <a:ln>
              <a:solidFill>
                <a:srgbClr val="92D050"/>
              </a:solidFill>
              <a:prstDash val="sysDot"/>
            </a:ln>
          </c:spPr>
          <c:marker>
            <c:symbol val="none"/>
          </c:marker>
          <c:xVal>
            <c:numRef>
              <c:f>hba1c_1!$I$18:$I$43</c:f>
              <c:numCache>
                <c:formatCode>General</c:formatCode>
                <c:ptCount val="26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</c:numCache>
            </c:numRef>
          </c:xVal>
          <c:yVal>
            <c:numRef>
              <c:f>hba1c_1!$F$18:$F$43</c:f>
              <c:numCache>
                <c:formatCode>General</c:formatCode>
                <c:ptCount val="2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</c:numCache>
            </c:numRef>
          </c:yVal>
          <c:smooth val="0"/>
        </c:ser>
        <c:ser>
          <c:idx val="2"/>
          <c:order val="1"/>
          <c:tx>
            <c:v>X</c:v>
          </c:tx>
          <c:marker>
            <c:symbol val="none"/>
          </c:marker>
          <c:xVal>
            <c:numRef>
              <c:f>hba1c_1!$J$18:$J$43</c:f>
              <c:numCache>
                <c:formatCode>General</c:formatCode>
                <c:ptCount val="26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4</c:v>
                </c:pt>
                <c:pt idx="15">
                  <c:v>4</c:v>
                </c:pt>
                <c:pt idx="16">
                  <c:v>4</c:v>
                </c:pt>
                <c:pt idx="17">
                  <c:v>4</c:v>
                </c:pt>
                <c:pt idx="18">
                  <c:v>4</c:v>
                </c:pt>
                <c:pt idx="19">
                  <c:v>4</c:v>
                </c:pt>
                <c:pt idx="20">
                  <c:v>4</c:v>
                </c:pt>
                <c:pt idx="21">
                  <c:v>4</c:v>
                </c:pt>
                <c:pt idx="22">
                  <c:v>4</c:v>
                </c:pt>
                <c:pt idx="23">
                  <c:v>4</c:v>
                </c:pt>
                <c:pt idx="24">
                  <c:v>4</c:v>
                </c:pt>
                <c:pt idx="25">
                  <c:v>4</c:v>
                </c:pt>
              </c:numCache>
            </c:numRef>
          </c:xVal>
          <c:yVal>
            <c:numRef>
              <c:f>hba1c_1!$F$18:$F$43</c:f>
              <c:numCache>
                <c:formatCode>General</c:formatCode>
                <c:ptCount val="2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</c:numCache>
            </c:numRef>
          </c:yVal>
          <c:smooth val="0"/>
        </c:ser>
        <c:ser>
          <c:idx val="3"/>
          <c:order val="2"/>
          <c:tx>
            <c:v>-2s</c:v>
          </c:tx>
          <c:spPr>
            <a:ln>
              <a:solidFill>
                <a:srgbClr val="FFC000"/>
              </a:solidFill>
            </a:ln>
          </c:spPr>
          <c:marker>
            <c:symbol val="none"/>
          </c:marker>
          <c:xVal>
            <c:numRef>
              <c:f>hba1c_1!$H$18:$H$43</c:f>
              <c:numCache>
                <c:formatCode>General</c:formatCode>
                <c:ptCount val="26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</c:numCache>
            </c:numRef>
          </c:xVal>
          <c:yVal>
            <c:numRef>
              <c:f>hba1c_1!$F$18:$F$43</c:f>
              <c:numCache>
                <c:formatCode>General</c:formatCode>
                <c:ptCount val="2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</c:numCache>
            </c:numRef>
          </c:yVal>
          <c:smooth val="0"/>
        </c:ser>
        <c:ser>
          <c:idx val="4"/>
          <c:order val="3"/>
          <c:tx>
            <c:v>-3s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hba1c_1!$G$18:$G$43</c:f>
              <c:numCache>
                <c:formatCode>General</c:formatCode>
                <c:ptCount val="26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</c:numCache>
            </c:numRef>
          </c:xVal>
          <c:yVal>
            <c:numRef>
              <c:f>hba1c_1!$F$18:$F$43</c:f>
              <c:numCache>
                <c:formatCode>General</c:formatCode>
                <c:ptCount val="2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</c:numCache>
            </c:numRef>
          </c:yVal>
          <c:smooth val="0"/>
        </c:ser>
        <c:ser>
          <c:idx val="5"/>
          <c:order val="4"/>
          <c:tx>
            <c:v>+1s</c:v>
          </c:tx>
          <c:spPr>
            <a:ln>
              <a:solidFill>
                <a:srgbClr val="92D050"/>
              </a:solidFill>
              <a:prstDash val="sysDot"/>
            </a:ln>
          </c:spPr>
          <c:marker>
            <c:symbol val="none"/>
          </c:marker>
          <c:xVal>
            <c:numRef>
              <c:f>hba1c_1!$K$18:$K$43</c:f>
              <c:numCache>
                <c:formatCode>General</c:formatCode>
                <c:ptCount val="26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  <c:pt idx="4">
                  <c:v>5</c:v>
                </c:pt>
                <c:pt idx="5">
                  <c:v>5</c:v>
                </c:pt>
                <c:pt idx="6">
                  <c:v>5</c:v>
                </c:pt>
                <c:pt idx="7">
                  <c:v>5</c:v>
                </c:pt>
                <c:pt idx="8">
                  <c:v>5</c:v>
                </c:pt>
                <c:pt idx="9">
                  <c:v>5</c:v>
                </c:pt>
                <c:pt idx="10">
                  <c:v>5</c:v>
                </c:pt>
                <c:pt idx="11">
                  <c:v>5</c:v>
                </c:pt>
                <c:pt idx="12">
                  <c:v>5</c:v>
                </c:pt>
                <c:pt idx="13">
                  <c:v>5</c:v>
                </c:pt>
                <c:pt idx="14">
                  <c:v>5</c:v>
                </c:pt>
                <c:pt idx="15">
                  <c:v>5</c:v>
                </c:pt>
                <c:pt idx="16">
                  <c:v>5</c:v>
                </c:pt>
                <c:pt idx="17">
                  <c:v>5</c:v>
                </c:pt>
                <c:pt idx="18">
                  <c:v>5</c:v>
                </c:pt>
                <c:pt idx="19">
                  <c:v>5</c:v>
                </c:pt>
                <c:pt idx="20">
                  <c:v>5</c:v>
                </c:pt>
                <c:pt idx="21">
                  <c:v>5</c:v>
                </c:pt>
                <c:pt idx="22">
                  <c:v>5</c:v>
                </c:pt>
                <c:pt idx="23">
                  <c:v>5</c:v>
                </c:pt>
                <c:pt idx="24">
                  <c:v>5</c:v>
                </c:pt>
                <c:pt idx="25">
                  <c:v>5</c:v>
                </c:pt>
              </c:numCache>
            </c:numRef>
          </c:xVal>
          <c:yVal>
            <c:numRef>
              <c:f>hba1c_1!$F$18:$F$43</c:f>
              <c:numCache>
                <c:formatCode>General</c:formatCode>
                <c:ptCount val="2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</c:numCache>
            </c:numRef>
          </c:yVal>
          <c:smooth val="0"/>
        </c:ser>
        <c:ser>
          <c:idx val="6"/>
          <c:order val="5"/>
          <c:tx>
            <c:v>+2s</c:v>
          </c:tx>
          <c:spPr>
            <a:ln>
              <a:solidFill>
                <a:srgbClr val="FFC000"/>
              </a:solidFill>
            </a:ln>
          </c:spPr>
          <c:marker>
            <c:symbol val="none"/>
          </c:marker>
          <c:xVal>
            <c:numRef>
              <c:f>hba1c_1!$L$18:$L$43</c:f>
              <c:numCache>
                <c:formatCode>General</c:formatCode>
                <c:ptCount val="26"/>
                <c:pt idx="0">
                  <c:v>6</c:v>
                </c:pt>
                <c:pt idx="1">
                  <c:v>6</c:v>
                </c:pt>
                <c:pt idx="2">
                  <c:v>6</c:v>
                </c:pt>
                <c:pt idx="3">
                  <c:v>6</c:v>
                </c:pt>
                <c:pt idx="4">
                  <c:v>6</c:v>
                </c:pt>
                <c:pt idx="5">
                  <c:v>6</c:v>
                </c:pt>
                <c:pt idx="6">
                  <c:v>6</c:v>
                </c:pt>
                <c:pt idx="7">
                  <c:v>6</c:v>
                </c:pt>
                <c:pt idx="8">
                  <c:v>6</c:v>
                </c:pt>
                <c:pt idx="9">
                  <c:v>6</c:v>
                </c:pt>
                <c:pt idx="10">
                  <c:v>6</c:v>
                </c:pt>
                <c:pt idx="11">
                  <c:v>6</c:v>
                </c:pt>
                <c:pt idx="12">
                  <c:v>6</c:v>
                </c:pt>
                <c:pt idx="13">
                  <c:v>6</c:v>
                </c:pt>
                <c:pt idx="14">
                  <c:v>6</c:v>
                </c:pt>
                <c:pt idx="15">
                  <c:v>6</c:v>
                </c:pt>
                <c:pt idx="16">
                  <c:v>6</c:v>
                </c:pt>
                <c:pt idx="17">
                  <c:v>6</c:v>
                </c:pt>
                <c:pt idx="18">
                  <c:v>6</c:v>
                </c:pt>
                <c:pt idx="19">
                  <c:v>6</c:v>
                </c:pt>
                <c:pt idx="20">
                  <c:v>6</c:v>
                </c:pt>
                <c:pt idx="21">
                  <c:v>6</c:v>
                </c:pt>
                <c:pt idx="22">
                  <c:v>6</c:v>
                </c:pt>
                <c:pt idx="23">
                  <c:v>6</c:v>
                </c:pt>
                <c:pt idx="24">
                  <c:v>6</c:v>
                </c:pt>
                <c:pt idx="25">
                  <c:v>6</c:v>
                </c:pt>
              </c:numCache>
            </c:numRef>
          </c:xVal>
          <c:yVal>
            <c:numRef>
              <c:f>hba1c_1!$F$18:$F$43</c:f>
              <c:numCache>
                <c:formatCode>General</c:formatCode>
                <c:ptCount val="2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</c:numCache>
            </c:numRef>
          </c:yVal>
          <c:smooth val="0"/>
        </c:ser>
        <c:ser>
          <c:idx val="7"/>
          <c:order val="6"/>
          <c:tx>
            <c:v>+3s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hba1c_1!$M$18:$M$43</c:f>
              <c:numCache>
                <c:formatCode>General</c:formatCode>
                <c:ptCount val="26"/>
                <c:pt idx="0">
                  <c:v>7</c:v>
                </c:pt>
                <c:pt idx="1">
                  <c:v>7</c:v>
                </c:pt>
                <c:pt idx="2">
                  <c:v>7</c:v>
                </c:pt>
                <c:pt idx="3">
                  <c:v>7</c:v>
                </c:pt>
                <c:pt idx="4">
                  <c:v>7</c:v>
                </c:pt>
                <c:pt idx="5">
                  <c:v>7</c:v>
                </c:pt>
                <c:pt idx="6">
                  <c:v>7</c:v>
                </c:pt>
                <c:pt idx="7">
                  <c:v>7</c:v>
                </c:pt>
                <c:pt idx="8">
                  <c:v>7</c:v>
                </c:pt>
                <c:pt idx="9">
                  <c:v>7</c:v>
                </c:pt>
                <c:pt idx="10">
                  <c:v>7</c:v>
                </c:pt>
                <c:pt idx="11">
                  <c:v>7</c:v>
                </c:pt>
                <c:pt idx="12">
                  <c:v>7</c:v>
                </c:pt>
                <c:pt idx="13">
                  <c:v>7</c:v>
                </c:pt>
                <c:pt idx="14">
                  <c:v>7</c:v>
                </c:pt>
                <c:pt idx="15">
                  <c:v>7</c:v>
                </c:pt>
                <c:pt idx="16">
                  <c:v>7</c:v>
                </c:pt>
                <c:pt idx="17">
                  <c:v>7</c:v>
                </c:pt>
                <c:pt idx="18">
                  <c:v>7</c:v>
                </c:pt>
                <c:pt idx="19">
                  <c:v>7</c:v>
                </c:pt>
                <c:pt idx="20">
                  <c:v>7</c:v>
                </c:pt>
                <c:pt idx="21">
                  <c:v>7</c:v>
                </c:pt>
                <c:pt idx="22">
                  <c:v>7</c:v>
                </c:pt>
                <c:pt idx="23">
                  <c:v>7</c:v>
                </c:pt>
                <c:pt idx="24">
                  <c:v>7</c:v>
                </c:pt>
                <c:pt idx="25">
                  <c:v>7</c:v>
                </c:pt>
              </c:numCache>
            </c:numRef>
          </c:xVal>
          <c:yVal>
            <c:numRef>
              <c:f>hba1c_1!$F$18:$F$43</c:f>
              <c:numCache>
                <c:formatCode>General</c:formatCode>
                <c:ptCount val="2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</c:numCache>
            </c:numRef>
          </c:yVal>
          <c:smooth val="0"/>
        </c:ser>
        <c:ser>
          <c:idx val="0"/>
          <c:order val="7"/>
          <c:marker>
            <c:symbol val="circle"/>
            <c:size val="9"/>
            <c:spPr>
              <a:solidFill>
                <a:srgbClr val="FF0000"/>
              </a:solidFill>
            </c:spPr>
          </c:marker>
          <c:xVal>
            <c:numRef>
              <c:f>hba1c_1!$E$19:$E$43</c:f>
              <c:numCache>
                <c:formatCode>General</c:formatCode>
                <c:ptCount val="2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</c:numCache>
            </c:numRef>
          </c:xVal>
          <c:yVal>
            <c:numRef>
              <c:f>hba1c_1!$F$19:$F$43</c:f>
              <c:numCache>
                <c:formatCode>General</c:formatCode>
                <c:ptCount val="2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9128064"/>
        <c:axId val="259128640"/>
      </c:scatterChart>
      <c:valAx>
        <c:axId val="259128064"/>
        <c:scaling>
          <c:orientation val="minMax"/>
          <c:max val="8"/>
          <c:min val="0"/>
        </c:scaling>
        <c:delete val="0"/>
        <c:axPos val="t"/>
        <c:majorGridlines/>
        <c:numFmt formatCode="General" sourceLinked="1"/>
        <c:majorTickMark val="out"/>
        <c:minorTickMark val="none"/>
        <c:tickLblPos val="none"/>
        <c:crossAx val="259128640"/>
        <c:crossesAt val="0"/>
        <c:crossBetween val="midCat"/>
        <c:majorUnit val="1"/>
      </c:valAx>
      <c:valAx>
        <c:axId val="259128640"/>
        <c:scaling>
          <c:orientation val="maxMin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59128064"/>
        <c:crosses val="autoZero"/>
        <c:crossBetween val="midCat"/>
        <c:majorUnit val="1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C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1"/>
          <c:order val="0"/>
          <c:tx>
            <c:v>-1s</c:v>
          </c:tx>
          <c:spPr>
            <a:ln>
              <a:solidFill>
                <a:srgbClr val="92D050"/>
              </a:solidFill>
              <a:prstDash val="sysDot"/>
            </a:ln>
          </c:spPr>
          <c:marker>
            <c:symbol val="none"/>
          </c:marker>
          <c:xVal>
            <c:numRef>
              <c:f>hba1c_2!$I$18:$I$43</c:f>
              <c:numCache>
                <c:formatCode>General</c:formatCode>
                <c:ptCount val="26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</c:numCache>
            </c:numRef>
          </c:xVal>
          <c:yVal>
            <c:numRef>
              <c:f>hba1c_2!$F$18:$F$43</c:f>
              <c:numCache>
                <c:formatCode>General</c:formatCode>
                <c:ptCount val="2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</c:numCache>
            </c:numRef>
          </c:yVal>
          <c:smooth val="0"/>
        </c:ser>
        <c:ser>
          <c:idx val="2"/>
          <c:order val="1"/>
          <c:tx>
            <c:v>X</c:v>
          </c:tx>
          <c:marker>
            <c:symbol val="none"/>
          </c:marker>
          <c:xVal>
            <c:numRef>
              <c:f>hba1c_2!$J$18:$J$43</c:f>
              <c:numCache>
                <c:formatCode>General</c:formatCode>
                <c:ptCount val="26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4</c:v>
                </c:pt>
                <c:pt idx="15">
                  <c:v>4</c:v>
                </c:pt>
                <c:pt idx="16">
                  <c:v>4</c:v>
                </c:pt>
                <c:pt idx="17">
                  <c:v>4</c:v>
                </c:pt>
                <c:pt idx="18">
                  <c:v>4</c:v>
                </c:pt>
                <c:pt idx="19">
                  <c:v>4</c:v>
                </c:pt>
                <c:pt idx="20">
                  <c:v>4</c:v>
                </c:pt>
                <c:pt idx="21">
                  <c:v>4</c:v>
                </c:pt>
                <c:pt idx="22">
                  <c:v>4</c:v>
                </c:pt>
                <c:pt idx="23">
                  <c:v>4</c:v>
                </c:pt>
                <c:pt idx="24">
                  <c:v>4</c:v>
                </c:pt>
                <c:pt idx="25">
                  <c:v>4</c:v>
                </c:pt>
              </c:numCache>
            </c:numRef>
          </c:xVal>
          <c:yVal>
            <c:numRef>
              <c:f>hba1c_2!$F$18:$F$43</c:f>
              <c:numCache>
                <c:formatCode>General</c:formatCode>
                <c:ptCount val="2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</c:numCache>
            </c:numRef>
          </c:yVal>
          <c:smooth val="0"/>
        </c:ser>
        <c:ser>
          <c:idx val="3"/>
          <c:order val="2"/>
          <c:tx>
            <c:v>-2s</c:v>
          </c:tx>
          <c:spPr>
            <a:ln>
              <a:solidFill>
                <a:srgbClr val="FFC000"/>
              </a:solidFill>
            </a:ln>
          </c:spPr>
          <c:marker>
            <c:symbol val="none"/>
          </c:marker>
          <c:xVal>
            <c:numRef>
              <c:f>hba1c_2!$H$18:$H$43</c:f>
              <c:numCache>
                <c:formatCode>General</c:formatCode>
                <c:ptCount val="26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</c:numCache>
            </c:numRef>
          </c:xVal>
          <c:yVal>
            <c:numRef>
              <c:f>hba1c_2!$F$18:$F$43</c:f>
              <c:numCache>
                <c:formatCode>General</c:formatCode>
                <c:ptCount val="2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</c:numCache>
            </c:numRef>
          </c:yVal>
          <c:smooth val="0"/>
        </c:ser>
        <c:ser>
          <c:idx val="4"/>
          <c:order val="3"/>
          <c:tx>
            <c:v>-3s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hba1c_2!$G$18:$G$43</c:f>
              <c:numCache>
                <c:formatCode>General</c:formatCode>
                <c:ptCount val="26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</c:numCache>
            </c:numRef>
          </c:xVal>
          <c:yVal>
            <c:numRef>
              <c:f>hba1c_2!$F$18:$F$43</c:f>
              <c:numCache>
                <c:formatCode>General</c:formatCode>
                <c:ptCount val="2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</c:numCache>
            </c:numRef>
          </c:yVal>
          <c:smooth val="0"/>
        </c:ser>
        <c:ser>
          <c:idx val="5"/>
          <c:order val="4"/>
          <c:tx>
            <c:v>+1s</c:v>
          </c:tx>
          <c:spPr>
            <a:ln>
              <a:solidFill>
                <a:srgbClr val="92D050"/>
              </a:solidFill>
              <a:prstDash val="sysDot"/>
            </a:ln>
          </c:spPr>
          <c:marker>
            <c:symbol val="none"/>
          </c:marker>
          <c:xVal>
            <c:numRef>
              <c:f>hba1c_2!$K$18:$K$43</c:f>
              <c:numCache>
                <c:formatCode>General</c:formatCode>
                <c:ptCount val="26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  <c:pt idx="4">
                  <c:v>5</c:v>
                </c:pt>
                <c:pt idx="5">
                  <c:v>5</c:v>
                </c:pt>
                <c:pt idx="6">
                  <c:v>5</c:v>
                </c:pt>
                <c:pt idx="7">
                  <c:v>5</c:v>
                </c:pt>
                <c:pt idx="8">
                  <c:v>5</c:v>
                </c:pt>
                <c:pt idx="9">
                  <c:v>5</c:v>
                </c:pt>
                <c:pt idx="10">
                  <c:v>5</c:v>
                </c:pt>
                <c:pt idx="11">
                  <c:v>5</c:v>
                </c:pt>
                <c:pt idx="12">
                  <c:v>5</c:v>
                </c:pt>
                <c:pt idx="13">
                  <c:v>5</c:v>
                </c:pt>
                <c:pt idx="14">
                  <c:v>5</c:v>
                </c:pt>
                <c:pt idx="15">
                  <c:v>5</c:v>
                </c:pt>
                <c:pt idx="16">
                  <c:v>5</c:v>
                </c:pt>
                <c:pt idx="17">
                  <c:v>5</c:v>
                </c:pt>
                <c:pt idx="18">
                  <c:v>5</c:v>
                </c:pt>
                <c:pt idx="19">
                  <c:v>5</c:v>
                </c:pt>
                <c:pt idx="20">
                  <c:v>5</c:v>
                </c:pt>
                <c:pt idx="21">
                  <c:v>5</c:v>
                </c:pt>
                <c:pt idx="22">
                  <c:v>5</c:v>
                </c:pt>
                <c:pt idx="23">
                  <c:v>5</c:v>
                </c:pt>
                <c:pt idx="24">
                  <c:v>5</c:v>
                </c:pt>
                <c:pt idx="25">
                  <c:v>5</c:v>
                </c:pt>
              </c:numCache>
            </c:numRef>
          </c:xVal>
          <c:yVal>
            <c:numRef>
              <c:f>hba1c_2!$F$18:$F$43</c:f>
              <c:numCache>
                <c:formatCode>General</c:formatCode>
                <c:ptCount val="2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</c:numCache>
            </c:numRef>
          </c:yVal>
          <c:smooth val="0"/>
        </c:ser>
        <c:ser>
          <c:idx val="6"/>
          <c:order val="5"/>
          <c:tx>
            <c:v>+2s</c:v>
          </c:tx>
          <c:spPr>
            <a:ln>
              <a:solidFill>
                <a:srgbClr val="FFC000"/>
              </a:solidFill>
            </a:ln>
          </c:spPr>
          <c:marker>
            <c:symbol val="none"/>
          </c:marker>
          <c:xVal>
            <c:numRef>
              <c:f>hba1c_2!$L$18:$L$43</c:f>
              <c:numCache>
                <c:formatCode>General</c:formatCode>
                <c:ptCount val="26"/>
                <c:pt idx="0">
                  <c:v>6</c:v>
                </c:pt>
                <c:pt idx="1">
                  <c:v>6</c:v>
                </c:pt>
                <c:pt idx="2">
                  <c:v>6</c:v>
                </c:pt>
                <c:pt idx="3">
                  <c:v>6</c:v>
                </c:pt>
                <c:pt idx="4">
                  <c:v>6</c:v>
                </c:pt>
                <c:pt idx="5">
                  <c:v>6</c:v>
                </c:pt>
                <c:pt idx="6">
                  <c:v>6</c:v>
                </c:pt>
                <c:pt idx="7">
                  <c:v>6</c:v>
                </c:pt>
                <c:pt idx="8">
                  <c:v>6</c:v>
                </c:pt>
                <c:pt idx="9">
                  <c:v>6</c:v>
                </c:pt>
                <c:pt idx="10">
                  <c:v>6</c:v>
                </c:pt>
                <c:pt idx="11">
                  <c:v>6</c:v>
                </c:pt>
                <c:pt idx="12">
                  <c:v>6</c:v>
                </c:pt>
                <c:pt idx="13">
                  <c:v>6</c:v>
                </c:pt>
                <c:pt idx="14">
                  <c:v>6</c:v>
                </c:pt>
                <c:pt idx="15">
                  <c:v>6</c:v>
                </c:pt>
                <c:pt idx="16">
                  <c:v>6</c:v>
                </c:pt>
                <c:pt idx="17">
                  <c:v>6</c:v>
                </c:pt>
                <c:pt idx="18">
                  <c:v>6</c:v>
                </c:pt>
                <c:pt idx="19">
                  <c:v>6</c:v>
                </c:pt>
                <c:pt idx="20">
                  <c:v>6</c:v>
                </c:pt>
                <c:pt idx="21">
                  <c:v>6</c:v>
                </c:pt>
                <c:pt idx="22">
                  <c:v>6</c:v>
                </c:pt>
                <c:pt idx="23">
                  <c:v>6</c:v>
                </c:pt>
                <c:pt idx="24">
                  <c:v>6</c:v>
                </c:pt>
                <c:pt idx="25">
                  <c:v>6</c:v>
                </c:pt>
              </c:numCache>
            </c:numRef>
          </c:xVal>
          <c:yVal>
            <c:numRef>
              <c:f>hba1c_2!$F$18:$F$43</c:f>
              <c:numCache>
                <c:formatCode>General</c:formatCode>
                <c:ptCount val="2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</c:numCache>
            </c:numRef>
          </c:yVal>
          <c:smooth val="0"/>
        </c:ser>
        <c:ser>
          <c:idx val="7"/>
          <c:order val="6"/>
          <c:tx>
            <c:v>+3s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hba1c_2!$M$18:$M$43</c:f>
              <c:numCache>
                <c:formatCode>General</c:formatCode>
                <c:ptCount val="26"/>
                <c:pt idx="0">
                  <c:v>7</c:v>
                </c:pt>
                <c:pt idx="1">
                  <c:v>7</c:v>
                </c:pt>
                <c:pt idx="2">
                  <c:v>7</c:v>
                </c:pt>
                <c:pt idx="3">
                  <c:v>7</c:v>
                </c:pt>
                <c:pt idx="4">
                  <c:v>7</c:v>
                </c:pt>
                <c:pt idx="5">
                  <c:v>7</c:v>
                </c:pt>
                <c:pt idx="6">
                  <c:v>7</c:v>
                </c:pt>
                <c:pt idx="7">
                  <c:v>7</c:v>
                </c:pt>
                <c:pt idx="8">
                  <c:v>7</c:v>
                </c:pt>
                <c:pt idx="9">
                  <c:v>7</c:v>
                </c:pt>
                <c:pt idx="10">
                  <c:v>7</c:v>
                </c:pt>
                <c:pt idx="11">
                  <c:v>7</c:v>
                </c:pt>
                <c:pt idx="12">
                  <c:v>7</c:v>
                </c:pt>
                <c:pt idx="13">
                  <c:v>7</c:v>
                </c:pt>
                <c:pt idx="14">
                  <c:v>7</c:v>
                </c:pt>
                <c:pt idx="15">
                  <c:v>7</c:v>
                </c:pt>
                <c:pt idx="16">
                  <c:v>7</c:v>
                </c:pt>
                <c:pt idx="17">
                  <c:v>7</c:v>
                </c:pt>
                <c:pt idx="18">
                  <c:v>7</c:v>
                </c:pt>
                <c:pt idx="19">
                  <c:v>7</c:v>
                </c:pt>
                <c:pt idx="20">
                  <c:v>7</c:v>
                </c:pt>
                <c:pt idx="21">
                  <c:v>7</c:v>
                </c:pt>
                <c:pt idx="22">
                  <c:v>7</c:v>
                </c:pt>
                <c:pt idx="23">
                  <c:v>7</c:v>
                </c:pt>
                <c:pt idx="24">
                  <c:v>7</c:v>
                </c:pt>
                <c:pt idx="25">
                  <c:v>7</c:v>
                </c:pt>
              </c:numCache>
            </c:numRef>
          </c:xVal>
          <c:yVal>
            <c:numRef>
              <c:f>hba1c_2!$F$18:$F$43</c:f>
              <c:numCache>
                <c:formatCode>General</c:formatCode>
                <c:ptCount val="2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</c:numCache>
            </c:numRef>
          </c:yVal>
          <c:smooth val="0"/>
        </c:ser>
        <c:ser>
          <c:idx val="0"/>
          <c:order val="7"/>
          <c:marker>
            <c:symbol val="circle"/>
            <c:size val="9"/>
            <c:spPr>
              <a:solidFill>
                <a:srgbClr val="FF0000"/>
              </a:solidFill>
            </c:spPr>
          </c:marker>
          <c:xVal>
            <c:numRef>
              <c:f>hba1c_2!$E$19:$E$43</c:f>
              <c:numCache>
                <c:formatCode>General</c:formatCode>
                <c:ptCount val="2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</c:numCache>
            </c:numRef>
          </c:xVal>
          <c:yVal>
            <c:numRef>
              <c:f>hba1c_2!$F$19:$F$43</c:f>
              <c:numCache>
                <c:formatCode>General</c:formatCode>
                <c:ptCount val="2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84985024"/>
        <c:axId val="284985600"/>
      </c:scatterChart>
      <c:valAx>
        <c:axId val="284985024"/>
        <c:scaling>
          <c:orientation val="minMax"/>
          <c:max val="8"/>
          <c:min val="0"/>
        </c:scaling>
        <c:delete val="0"/>
        <c:axPos val="t"/>
        <c:majorGridlines/>
        <c:numFmt formatCode="General" sourceLinked="1"/>
        <c:majorTickMark val="out"/>
        <c:minorTickMark val="none"/>
        <c:tickLblPos val="none"/>
        <c:crossAx val="284985600"/>
        <c:crossesAt val="0"/>
        <c:crossBetween val="midCat"/>
        <c:majorUnit val="1"/>
      </c:valAx>
      <c:valAx>
        <c:axId val="284985600"/>
        <c:scaling>
          <c:orientation val="maxMin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84985024"/>
        <c:crosses val="autoZero"/>
        <c:crossBetween val="midCat"/>
        <c:majorUnit val="1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C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1"/>
          <c:order val="0"/>
          <c:tx>
            <c:v>-1s</c:v>
          </c:tx>
          <c:spPr>
            <a:ln>
              <a:solidFill>
                <a:srgbClr val="92D050"/>
              </a:solidFill>
              <a:prstDash val="sysDot"/>
            </a:ln>
          </c:spPr>
          <c:marker>
            <c:symbol val="none"/>
          </c:marker>
          <c:xVal>
            <c:numRef>
              <c:f>Albumin_1!$I$18:$I$43</c:f>
              <c:numCache>
                <c:formatCode>General</c:formatCode>
                <c:ptCount val="26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</c:numCache>
            </c:numRef>
          </c:xVal>
          <c:yVal>
            <c:numRef>
              <c:f>Albumin_1!$F$18:$F$43</c:f>
              <c:numCache>
                <c:formatCode>General</c:formatCode>
                <c:ptCount val="2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</c:numCache>
            </c:numRef>
          </c:yVal>
          <c:smooth val="0"/>
        </c:ser>
        <c:ser>
          <c:idx val="2"/>
          <c:order val="1"/>
          <c:tx>
            <c:v>X</c:v>
          </c:tx>
          <c:marker>
            <c:symbol val="none"/>
          </c:marker>
          <c:xVal>
            <c:numRef>
              <c:f>Albumin_1!$J$18:$J$43</c:f>
              <c:numCache>
                <c:formatCode>General</c:formatCode>
                <c:ptCount val="26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4</c:v>
                </c:pt>
                <c:pt idx="15">
                  <c:v>4</c:v>
                </c:pt>
                <c:pt idx="16">
                  <c:v>4</c:v>
                </c:pt>
                <c:pt idx="17">
                  <c:v>4</c:v>
                </c:pt>
                <c:pt idx="18">
                  <c:v>4</c:v>
                </c:pt>
                <c:pt idx="19">
                  <c:v>4</c:v>
                </c:pt>
                <c:pt idx="20">
                  <c:v>4</c:v>
                </c:pt>
                <c:pt idx="21">
                  <c:v>4</c:v>
                </c:pt>
                <c:pt idx="22">
                  <c:v>4</c:v>
                </c:pt>
                <c:pt idx="23">
                  <c:v>4</c:v>
                </c:pt>
                <c:pt idx="24">
                  <c:v>4</c:v>
                </c:pt>
                <c:pt idx="25">
                  <c:v>4</c:v>
                </c:pt>
              </c:numCache>
            </c:numRef>
          </c:xVal>
          <c:yVal>
            <c:numRef>
              <c:f>Albumin_1!$F$18:$F$43</c:f>
              <c:numCache>
                <c:formatCode>General</c:formatCode>
                <c:ptCount val="2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</c:numCache>
            </c:numRef>
          </c:yVal>
          <c:smooth val="0"/>
        </c:ser>
        <c:ser>
          <c:idx val="3"/>
          <c:order val="2"/>
          <c:tx>
            <c:v>-2s</c:v>
          </c:tx>
          <c:spPr>
            <a:ln>
              <a:solidFill>
                <a:srgbClr val="FFC000"/>
              </a:solidFill>
            </a:ln>
          </c:spPr>
          <c:marker>
            <c:symbol val="none"/>
          </c:marker>
          <c:xVal>
            <c:numRef>
              <c:f>Albumin_1!$H$18:$H$43</c:f>
              <c:numCache>
                <c:formatCode>General</c:formatCode>
                <c:ptCount val="26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</c:numCache>
            </c:numRef>
          </c:xVal>
          <c:yVal>
            <c:numRef>
              <c:f>Albumin_1!$F$18:$F$43</c:f>
              <c:numCache>
                <c:formatCode>General</c:formatCode>
                <c:ptCount val="2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</c:numCache>
            </c:numRef>
          </c:yVal>
          <c:smooth val="0"/>
        </c:ser>
        <c:ser>
          <c:idx val="4"/>
          <c:order val="3"/>
          <c:tx>
            <c:v>-3s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Albumin_1!$G$18:$G$43</c:f>
              <c:numCache>
                <c:formatCode>General</c:formatCode>
                <c:ptCount val="26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</c:numCache>
            </c:numRef>
          </c:xVal>
          <c:yVal>
            <c:numRef>
              <c:f>Albumin_1!$F$18:$F$43</c:f>
              <c:numCache>
                <c:formatCode>General</c:formatCode>
                <c:ptCount val="2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</c:numCache>
            </c:numRef>
          </c:yVal>
          <c:smooth val="0"/>
        </c:ser>
        <c:ser>
          <c:idx val="5"/>
          <c:order val="4"/>
          <c:tx>
            <c:v>+1s</c:v>
          </c:tx>
          <c:spPr>
            <a:ln>
              <a:solidFill>
                <a:srgbClr val="92D050"/>
              </a:solidFill>
              <a:prstDash val="sysDot"/>
            </a:ln>
          </c:spPr>
          <c:marker>
            <c:symbol val="none"/>
          </c:marker>
          <c:xVal>
            <c:numRef>
              <c:f>Albumin_1!$K$18:$K$43</c:f>
              <c:numCache>
                <c:formatCode>General</c:formatCode>
                <c:ptCount val="26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  <c:pt idx="4">
                  <c:v>5</c:v>
                </c:pt>
                <c:pt idx="5">
                  <c:v>5</c:v>
                </c:pt>
                <c:pt idx="6">
                  <c:v>5</c:v>
                </c:pt>
                <c:pt idx="7">
                  <c:v>5</c:v>
                </c:pt>
                <c:pt idx="8">
                  <c:v>5</c:v>
                </c:pt>
                <c:pt idx="9">
                  <c:v>5</c:v>
                </c:pt>
                <c:pt idx="10">
                  <c:v>5</c:v>
                </c:pt>
                <c:pt idx="11">
                  <c:v>5</c:v>
                </c:pt>
                <c:pt idx="12">
                  <c:v>5</c:v>
                </c:pt>
                <c:pt idx="13">
                  <c:v>5</c:v>
                </c:pt>
                <c:pt idx="14">
                  <c:v>5</c:v>
                </c:pt>
                <c:pt idx="15">
                  <c:v>5</c:v>
                </c:pt>
                <c:pt idx="16">
                  <c:v>5</c:v>
                </c:pt>
                <c:pt idx="17">
                  <c:v>5</c:v>
                </c:pt>
                <c:pt idx="18">
                  <c:v>5</c:v>
                </c:pt>
                <c:pt idx="19">
                  <c:v>5</c:v>
                </c:pt>
                <c:pt idx="20">
                  <c:v>5</c:v>
                </c:pt>
                <c:pt idx="21">
                  <c:v>5</c:v>
                </c:pt>
                <c:pt idx="22">
                  <c:v>5</c:v>
                </c:pt>
                <c:pt idx="23">
                  <c:v>5</c:v>
                </c:pt>
                <c:pt idx="24">
                  <c:v>5</c:v>
                </c:pt>
                <c:pt idx="25">
                  <c:v>5</c:v>
                </c:pt>
              </c:numCache>
            </c:numRef>
          </c:xVal>
          <c:yVal>
            <c:numRef>
              <c:f>Albumin_1!$F$18:$F$43</c:f>
              <c:numCache>
                <c:formatCode>General</c:formatCode>
                <c:ptCount val="2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</c:numCache>
            </c:numRef>
          </c:yVal>
          <c:smooth val="0"/>
        </c:ser>
        <c:ser>
          <c:idx val="6"/>
          <c:order val="5"/>
          <c:tx>
            <c:v>+2s</c:v>
          </c:tx>
          <c:spPr>
            <a:ln>
              <a:solidFill>
                <a:srgbClr val="FFC000"/>
              </a:solidFill>
            </a:ln>
          </c:spPr>
          <c:marker>
            <c:symbol val="none"/>
          </c:marker>
          <c:xVal>
            <c:numRef>
              <c:f>Albumin_1!$L$18:$L$43</c:f>
              <c:numCache>
                <c:formatCode>General</c:formatCode>
                <c:ptCount val="26"/>
                <c:pt idx="0">
                  <c:v>6</c:v>
                </c:pt>
                <c:pt idx="1">
                  <c:v>6</c:v>
                </c:pt>
                <c:pt idx="2">
                  <c:v>6</c:v>
                </c:pt>
                <c:pt idx="3">
                  <c:v>6</c:v>
                </c:pt>
                <c:pt idx="4">
                  <c:v>6</c:v>
                </c:pt>
                <c:pt idx="5">
                  <c:v>6</c:v>
                </c:pt>
                <c:pt idx="6">
                  <c:v>6</c:v>
                </c:pt>
                <c:pt idx="7">
                  <c:v>6</c:v>
                </c:pt>
                <c:pt idx="8">
                  <c:v>6</c:v>
                </c:pt>
                <c:pt idx="9">
                  <c:v>6</c:v>
                </c:pt>
                <c:pt idx="10">
                  <c:v>6</c:v>
                </c:pt>
                <c:pt idx="11">
                  <c:v>6</c:v>
                </c:pt>
                <c:pt idx="12">
                  <c:v>6</c:v>
                </c:pt>
                <c:pt idx="13">
                  <c:v>6</c:v>
                </c:pt>
                <c:pt idx="14">
                  <c:v>6</c:v>
                </c:pt>
                <c:pt idx="15">
                  <c:v>6</c:v>
                </c:pt>
                <c:pt idx="16">
                  <c:v>6</c:v>
                </c:pt>
                <c:pt idx="17">
                  <c:v>6</c:v>
                </c:pt>
                <c:pt idx="18">
                  <c:v>6</c:v>
                </c:pt>
                <c:pt idx="19">
                  <c:v>6</c:v>
                </c:pt>
                <c:pt idx="20">
                  <c:v>6</c:v>
                </c:pt>
                <c:pt idx="21">
                  <c:v>6</c:v>
                </c:pt>
                <c:pt idx="22">
                  <c:v>6</c:v>
                </c:pt>
                <c:pt idx="23">
                  <c:v>6</c:v>
                </c:pt>
                <c:pt idx="24">
                  <c:v>6</c:v>
                </c:pt>
                <c:pt idx="25">
                  <c:v>6</c:v>
                </c:pt>
              </c:numCache>
            </c:numRef>
          </c:xVal>
          <c:yVal>
            <c:numRef>
              <c:f>Albumin_1!$F$18:$F$43</c:f>
              <c:numCache>
                <c:formatCode>General</c:formatCode>
                <c:ptCount val="2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</c:numCache>
            </c:numRef>
          </c:yVal>
          <c:smooth val="0"/>
        </c:ser>
        <c:ser>
          <c:idx val="7"/>
          <c:order val="6"/>
          <c:tx>
            <c:v>+3s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Albumin_1!$M$18:$M$43</c:f>
              <c:numCache>
                <c:formatCode>General</c:formatCode>
                <c:ptCount val="26"/>
                <c:pt idx="0">
                  <c:v>7</c:v>
                </c:pt>
                <c:pt idx="1">
                  <c:v>7</c:v>
                </c:pt>
                <c:pt idx="2">
                  <c:v>7</c:v>
                </c:pt>
                <c:pt idx="3">
                  <c:v>7</c:v>
                </c:pt>
                <c:pt idx="4">
                  <c:v>7</c:v>
                </c:pt>
                <c:pt idx="5">
                  <c:v>7</c:v>
                </c:pt>
                <c:pt idx="6">
                  <c:v>7</c:v>
                </c:pt>
                <c:pt idx="7">
                  <c:v>7</c:v>
                </c:pt>
                <c:pt idx="8">
                  <c:v>7</c:v>
                </c:pt>
                <c:pt idx="9">
                  <c:v>7</c:v>
                </c:pt>
                <c:pt idx="10">
                  <c:v>7</c:v>
                </c:pt>
                <c:pt idx="11">
                  <c:v>7</c:v>
                </c:pt>
                <c:pt idx="12">
                  <c:v>7</c:v>
                </c:pt>
                <c:pt idx="13">
                  <c:v>7</c:v>
                </c:pt>
                <c:pt idx="14">
                  <c:v>7</c:v>
                </c:pt>
                <c:pt idx="15">
                  <c:v>7</c:v>
                </c:pt>
                <c:pt idx="16">
                  <c:v>7</c:v>
                </c:pt>
                <c:pt idx="17">
                  <c:v>7</c:v>
                </c:pt>
                <c:pt idx="18">
                  <c:v>7</c:v>
                </c:pt>
                <c:pt idx="19">
                  <c:v>7</c:v>
                </c:pt>
                <c:pt idx="20">
                  <c:v>7</c:v>
                </c:pt>
                <c:pt idx="21">
                  <c:v>7</c:v>
                </c:pt>
                <c:pt idx="22">
                  <c:v>7</c:v>
                </c:pt>
                <c:pt idx="23">
                  <c:v>7</c:v>
                </c:pt>
                <c:pt idx="24">
                  <c:v>7</c:v>
                </c:pt>
                <c:pt idx="25">
                  <c:v>7</c:v>
                </c:pt>
              </c:numCache>
            </c:numRef>
          </c:xVal>
          <c:yVal>
            <c:numRef>
              <c:f>Albumin_1!$F$18:$F$43</c:f>
              <c:numCache>
                <c:formatCode>General</c:formatCode>
                <c:ptCount val="2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</c:numCache>
            </c:numRef>
          </c:yVal>
          <c:smooth val="0"/>
        </c:ser>
        <c:ser>
          <c:idx val="0"/>
          <c:order val="7"/>
          <c:marker>
            <c:symbol val="circle"/>
            <c:size val="9"/>
            <c:spPr>
              <a:solidFill>
                <a:srgbClr val="FF0000"/>
              </a:solidFill>
            </c:spPr>
          </c:marker>
          <c:xVal>
            <c:numRef>
              <c:f>Albumin_1!$E$19:$E$43</c:f>
              <c:numCache>
                <c:formatCode>General</c:formatCode>
                <c:ptCount val="2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</c:numCache>
            </c:numRef>
          </c:xVal>
          <c:yVal>
            <c:numRef>
              <c:f>Albumin_1!$F$19:$F$43</c:f>
              <c:numCache>
                <c:formatCode>General</c:formatCode>
                <c:ptCount val="2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84987904"/>
        <c:axId val="284988480"/>
      </c:scatterChart>
      <c:valAx>
        <c:axId val="284987904"/>
        <c:scaling>
          <c:orientation val="minMax"/>
          <c:max val="8"/>
          <c:min val="0"/>
        </c:scaling>
        <c:delete val="0"/>
        <c:axPos val="t"/>
        <c:majorGridlines/>
        <c:numFmt formatCode="General" sourceLinked="1"/>
        <c:majorTickMark val="out"/>
        <c:minorTickMark val="none"/>
        <c:tickLblPos val="none"/>
        <c:crossAx val="284988480"/>
        <c:crossesAt val="0"/>
        <c:crossBetween val="midCat"/>
        <c:majorUnit val="1"/>
      </c:valAx>
      <c:valAx>
        <c:axId val="284988480"/>
        <c:scaling>
          <c:orientation val="maxMin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84987904"/>
        <c:crosses val="autoZero"/>
        <c:crossBetween val="midCat"/>
        <c:majorUnit val="1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C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1"/>
          <c:order val="0"/>
          <c:tx>
            <c:v>-1s</c:v>
          </c:tx>
          <c:spPr>
            <a:ln>
              <a:solidFill>
                <a:srgbClr val="92D050"/>
              </a:solidFill>
              <a:prstDash val="sysDot"/>
            </a:ln>
          </c:spPr>
          <c:marker>
            <c:symbol val="none"/>
          </c:marker>
          <c:xVal>
            <c:numRef>
              <c:f>Albumin_2!$I$18:$I$43</c:f>
              <c:numCache>
                <c:formatCode>General</c:formatCode>
                <c:ptCount val="26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</c:numCache>
            </c:numRef>
          </c:xVal>
          <c:yVal>
            <c:numRef>
              <c:f>Albumin_2!$F$18:$F$43</c:f>
              <c:numCache>
                <c:formatCode>General</c:formatCode>
                <c:ptCount val="2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</c:numCache>
            </c:numRef>
          </c:yVal>
          <c:smooth val="0"/>
        </c:ser>
        <c:ser>
          <c:idx val="2"/>
          <c:order val="1"/>
          <c:tx>
            <c:v>X</c:v>
          </c:tx>
          <c:marker>
            <c:symbol val="none"/>
          </c:marker>
          <c:xVal>
            <c:numRef>
              <c:f>Albumin_2!$J$18:$J$43</c:f>
              <c:numCache>
                <c:formatCode>General</c:formatCode>
                <c:ptCount val="26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4</c:v>
                </c:pt>
                <c:pt idx="15">
                  <c:v>4</c:v>
                </c:pt>
                <c:pt idx="16">
                  <c:v>4</c:v>
                </c:pt>
                <c:pt idx="17">
                  <c:v>4</c:v>
                </c:pt>
                <c:pt idx="18">
                  <c:v>4</c:v>
                </c:pt>
                <c:pt idx="19">
                  <c:v>4</c:v>
                </c:pt>
                <c:pt idx="20">
                  <c:v>4</c:v>
                </c:pt>
                <c:pt idx="21">
                  <c:v>4</c:v>
                </c:pt>
                <c:pt idx="22">
                  <c:v>4</c:v>
                </c:pt>
                <c:pt idx="23">
                  <c:v>4</c:v>
                </c:pt>
                <c:pt idx="24">
                  <c:v>4</c:v>
                </c:pt>
                <c:pt idx="25">
                  <c:v>4</c:v>
                </c:pt>
              </c:numCache>
            </c:numRef>
          </c:xVal>
          <c:yVal>
            <c:numRef>
              <c:f>Albumin_2!$F$18:$F$43</c:f>
              <c:numCache>
                <c:formatCode>General</c:formatCode>
                <c:ptCount val="2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</c:numCache>
            </c:numRef>
          </c:yVal>
          <c:smooth val="0"/>
        </c:ser>
        <c:ser>
          <c:idx val="3"/>
          <c:order val="2"/>
          <c:tx>
            <c:v>-2s</c:v>
          </c:tx>
          <c:spPr>
            <a:ln>
              <a:solidFill>
                <a:srgbClr val="FFC000"/>
              </a:solidFill>
            </a:ln>
          </c:spPr>
          <c:marker>
            <c:symbol val="none"/>
          </c:marker>
          <c:xVal>
            <c:numRef>
              <c:f>Albumin_2!$H$18:$H$43</c:f>
              <c:numCache>
                <c:formatCode>General</c:formatCode>
                <c:ptCount val="26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</c:numCache>
            </c:numRef>
          </c:xVal>
          <c:yVal>
            <c:numRef>
              <c:f>Albumin_2!$F$18:$F$43</c:f>
              <c:numCache>
                <c:formatCode>General</c:formatCode>
                <c:ptCount val="2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</c:numCache>
            </c:numRef>
          </c:yVal>
          <c:smooth val="0"/>
        </c:ser>
        <c:ser>
          <c:idx val="4"/>
          <c:order val="3"/>
          <c:tx>
            <c:v>-3s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Albumin_2!$G$18:$G$43</c:f>
              <c:numCache>
                <c:formatCode>General</c:formatCode>
                <c:ptCount val="26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</c:numCache>
            </c:numRef>
          </c:xVal>
          <c:yVal>
            <c:numRef>
              <c:f>Albumin_2!$F$18:$F$43</c:f>
              <c:numCache>
                <c:formatCode>General</c:formatCode>
                <c:ptCount val="2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</c:numCache>
            </c:numRef>
          </c:yVal>
          <c:smooth val="0"/>
        </c:ser>
        <c:ser>
          <c:idx val="5"/>
          <c:order val="4"/>
          <c:tx>
            <c:v>+1s</c:v>
          </c:tx>
          <c:spPr>
            <a:ln>
              <a:solidFill>
                <a:srgbClr val="92D050"/>
              </a:solidFill>
              <a:prstDash val="sysDot"/>
            </a:ln>
          </c:spPr>
          <c:marker>
            <c:symbol val="none"/>
          </c:marker>
          <c:xVal>
            <c:numRef>
              <c:f>Albumin_2!$K$18:$K$43</c:f>
              <c:numCache>
                <c:formatCode>General</c:formatCode>
                <c:ptCount val="26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  <c:pt idx="4">
                  <c:v>5</c:v>
                </c:pt>
                <c:pt idx="5">
                  <c:v>5</c:v>
                </c:pt>
                <c:pt idx="6">
                  <c:v>5</c:v>
                </c:pt>
                <c:pt idx="7">
                  <c:v>5</c:v>
                </c:pt>
                <c:pt idx="8">
                  <c:v>5</c:v>
                </c:pt>
                <c:pt idx="9">
                  <c:v>5</c:v>
                </c:pt>
                <c:pt idx="10">
                  <c:v>5</c:v>
                </c:pt>
                <c:pt idx="11">
                  <c:v>5</c:v>
                </c:pt>
                <c:pt idx="12">
                  <c:v>5</c:v>
                </c:pt>
                <c:pt idx="13">
                  <c:v>5</c:v>
                </c:pt>
                <c:pt idx="14">
                  <c:v>5</c:v>
                </c:pt>
                <c:pt idx="15">
                  <c:v>5</c:v>
                </c:pt>
                <c:pt idx="16">
                  <c:v>5</c:v>
                </c:pt>
                <c:pt idx="17">
                  <c:v>5</c:v>
                </c:pt>
                <c:pt idx="18">
                  <c:v>5</c:v>
                </c:pt>
                <c:pt idx="19">
                  <c:v>5</c:v>
                </c:pt>
                <c:pt idx="20">
                  <c:v>5</c:v>
                </c:pt>
                <c:pt idx="21">
                  <c:v>5</c:v>
                </c:pt>
                <c:pt idx="22">
                  <c:v>5</c:v>
                </c:pt>
                <c:pt idx="23">
                  <c:v>5</c:v>
                </c:pt>
                <c:pt idx="24">
                  <c:v>5</c:v>
                </c:pt>
                <c:pt idx="25">
                  <c:v>5</c:v>
                </c:pt>
              </c:numCache>
            </c:numRef>
          </c:xVal>
          <c:yVal>
            <c:numRef>
              <c:f>Albumin_2!$F$18:$F$43</c:f>
              <c:numCache>
                <c:formatCode>General</c:formatCode>
                <c:ptCount val="2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</c:numCache>
            </c:numRef>
          </c:yVal>
          <c:smooth val="0"/>
        </c:ser>
        <c:ser>
          <c:idx val="6"/>
          <c:order val="5"/>
          <c:tx>
            <c:v>+2s</c:v>
          </c:tx>
          <c:spPr>
            <a:ln>
              <a:solidFill>
                <a:srgbClr val="FFC000"/>
              </a:solidFill>
            </a:ln>
          </c:spPr>
          <c:marker>
            <c:symbol val="none"/>
          </c:marker>
          <c:xVal>
            <c:numRef>
              <c:f>Albumin_2!$L$18:$L$43</c:f>
              <c:numCache>
                <c:formatCode>General</c:formatCode>
                <c:ptCount val="26"/>
                <c:pt idx="0">
                  <c:v>6</c:v>
                </c:pt>
                <c:pt idx="1">
                  <c:v>6</c:v>
                </c:pt>
                <c:pt idx="2">
                  <c:v>6</c:v>
                </c:pt>
                <c:pt idx="3">
                  <c:v>6</c:v>
                </c:pt>
                <c:pt idx="4">
                  <c:v>6</c:v>
                </c:pt>
                <c:pt idx="5">
                  <c:v>6</c:v>
                </c:pt>
                <c:pt idx="6">
                  <c:v>6</c:v>
                </c:pt>
                <c:pt idx="7">
                  <c:v>6</c:v>
                </c:pt>
                <c:pt idx="8">
                  <c:v>6</c:v>
                </c:pt>
                <c:pt idx="9">
                  <c:v>6</c:v>
                </c:pt>
                <c:pt idx="10">
                  <c:v>6</c:v>
                </c:pt>
                <c:pt idx="11">
                  <c:v>6</c:v>
                </c:pt>
                <c:pt idx="12">
                  <c:v>6</c:v>
                </c:pt>
                <c:pt idx="13">
                  <c:v>6</c:v>
                </c:pt>
                <c:pt idx="14">
                  <c:v>6</c:v>
                </c:pt>
                <c:pt idx="15">
                  <c:v>6</c:v>
                </c:pt>
                <c:pt idx="16">
                  <c:v>6</c:v>
                </c:pt>
                <c:pt idx="17">
                  <c:v>6</c:v>
                </c:pt>
                <c:pt idx="18">
                  <c:v>6</c:v>
                </c:pt>
                <c:pt idx="19">
                  <c:v>6</c:v>
                </c:pt>
                <c:pt idx="20">
                  <c:v>6</c:v>
                </c:pt>
                <c:pt idx="21">
                  <c:v>6</c:v>
                </c:pt>
                <c:pt idx="22">
                  <c:v>6</c:v>
                </c:pt>
                <c:pt idx="23">
                  <c:v>6</c:v>
                </c:pt>
                <c:pt idx="24">
                  <c:v>6</c:v>
                </c:pt>
                <c:pt idx="25">
                  <c:v>6</c:v>
                </c:pt>
              </c:numCache>
            </c:numRef>
          </c:xVal>
          <c:yVal>
            <c:numRef>
              <c:f>Albumin_2!$F$18:$F$43</c:f>
              <c:numCache>
                <c:formatCode>General</c:formatCode>
                <c:ptCount val="2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</c:numCache>
            </c:numRef>
          </c:yVal>
          <c:smooth val="0"/>
        </c:ser>
        <c:ser>
          <c:idx val="7"/>
          <c:order val="6"/>
          <c:tx>
            <c:v>+3s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Albumin_2!$M$18:$M$43</c:f>
              <c:numCache>
                <c:formatCode>General</c:formatCode>
                <c:ptCount val="26"/>
                <c:pt idx="0">
                  <c:v>7</c:v>
                </c:pt>
                <c:pt idx="1">
                  <c:v>7</c:v>
                </c:pt>
                <c:pt idx="2">
                  <c:v>7</c:v>
                </c:pt>
                <c:pt idx="3">
                  <c:v>7</c:v>
                </c:pt>
                <c:pt idx="4">
                  <c:v>7</c:v>
                </c:pt>
                <c:pt idx="5">
                  <c:v>7</c:v>
                </c:pt>
                <c:pt idx="6">
                  <c:v>7</c:v>
                </c:pt>
                <c:pt idx="7">
                  <c:v>7</c:v>
                </c:pt>
                <c:pt idx="8">
                  <c:v>7</c:v>
                </c:pt>
                <c:pt idx="9">
                  <c:v>7</c:v>
                </c:pt>
                <c:pt idx="10">
                  <c:v>7</c:v>
                </c:pt>
                <c:pt idx="11">
                  <c:v>7</c:v>
                </c:pt>
                <c:pt idx="12">
                  <c:v>7</c:v>
                </c:pt>
                <c:pt idx="13">
                  <c:v>7</c:v>
                </c:pt>
                <c:pt idx="14">
                  <c:v>7</c:v>
                </c:pt>
                <c:pt idx="15">
                  <c:v>7</c:v>
                </c:pt>
                <c:pt idx="16">
                  <c:v>7</c:v>
                </c:pt>
                <c:pt idx="17">
                  <c:v>7</c:v>
                </c:pt>
                <c:pt idx="18">
                  <c:v>7</c:v>
                </c:pt>
                <c:pt idx="19">
                  <c:v>7</c:v>
                </c:pt>
                <c:pt idx="20">
                  <c:v>7</c:v>
                </c:pt>
                <c:pt idx="21">
                  <c:v>7</c:v>
                </c:pt>
                <c:pt idx="22">
                  <c:v>7</c:v>
                </c:pt>
                <c:pt idx="23">
                  <c:v>7</c:v>
                </c:pt>
                <c:pt idx="24">
                  <c:v>7</c:v>
                </c:pt>
                <c:pt idx="25">
                  <c:v>7</c:v>
                </c:pt>
              </c:numCache>
            </c:numRef>
          </c:xVal>
          <c:yVal>
            <c:numRef>
              <c:f>Albumin_2!$F$18:$F$43</c:f>
              <c:numCache>
                <c:formatCode>General</c:formatCode>
                <c:ptCount val="2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</c:numCache>
            </c:numRef>
          </c:yVal>
          <c:smooth val="0"/>
        </c:ser>
        <c:ser>
          <c:idx val="0"/>
          <c:order val="7"/>
          <c:marker>
            <c:symbol val="circle"/>
            <c:size val="9"/>
            <c:spPr>
              <a:solidFill>
                <a:srgbClr val="FF0000"/>
              </a:solidFill>
            </c:spPr>
          </c:marker>
          <c:xVal>
            <c:numRef>
              <c:f>Albumin_2!$E$19:$E$43</c:f>
              <c:numCache>
                <c:formatCode>General</c:formatCode>
                <c:ptCount val="2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</c:numCache>
            </c:numRef>
          </c:xVal>
          <c:yVal>
            <c:numRef>
              <c:f>Albumin_2!$F$19:$F$43</c:f>
              <c:numCache>
                <c:formatCode>General</c:formatCode>
                <c:ptCount val="2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84990784"/>
        <c:axId val="295567360"/>
      </c:scatterChart>
      <c:valAx>
        <c:axId val="284990784"/>
        <c:scaling>
          <c:orientation val="minMax"/>
          <c:max val="8"/>
          <c:min val="0"/>
        </c:scaling>
        <c:delete val="0"/>
        <c:axPos val="t"/>
        <c:majorGridlines/>
        <c:numFmt formatCode="General" sourceLinked="1"/>
        <c:majorTickMark val="out"/>
        <c:minorTickMark val="none"/>
        <c:tickLblPos val="none"/>
        <c:crossAx val="295567360"/>
        <c:crossesAt val="0"/>
        <c:crossBetween val="midCat"/>
        <c:majorUnit val="1"/>
      </c:valAx>
      <c:valAx>
        <c:axId val="295567360"/>
        <c:scaling>
          <c:orientation val="maxMin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84990784"/>
        <c:crosses val="autoZero"/>
        <c:crossBetween val="midCat"/>
        <c:majorUnit val="1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C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1"/>
          <c:order val="0"/>
          <c:tx>
            <c:v>-1s</c:v>
          </c:tx>
          <c:spPr>
            <a:ln>
              <a:solidFill>
                <a:srgbClr val="92D050"/>
              </a:solidFill>
              <a:prstDash val="sysDot"/>
            </a:ln>
          </c:spPr>
          <c:marker>
            <c:symbol val="none"/>
          </c:marker>
          <c:xVal>
            <c:numRef>
              <c:f>Creatinin_1!$I$18:$I$43</c:f>
              <c:numCache>
                <c:formatCode>General</c:formatCode>
                <c:ptCount val="26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</c:numCache>
            </c:numRef>
          </c:xVal>
          <c:yVal>
            <c:numRef>
              <c:f>Creatinin_1!$F$18:$F$43</c:f>
              <c:numCache>
                <c:formatCode>General</c:formatCode>
                <c:ptCount val="2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</c:numCache>
            </c:numRef>
          </c:yVal>
          <c:smooth val="0"/>
        </c:ser>
        <c:ser>
          <c:idx val="2"/>
          <c:order val="1"/>
          <c:tx>
            <c:v>X</c:v>
          </c:tx>
          <c:marker>
            <c:symbol val="none"/>
          </c:marker>
          <c:xVal>
            <c:numRef>
              <c:f>Creatinin_1!$J$18:$J$43</c:f>
              <c:numCache>
                <c:formatCode>General</c:formatCode>
                <c:ptCount val="26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4</c:v>
                </c:pt>
                <c:pt idx="15">
                  <c:v>4</c:v>
                </c:pt>
                <c:pt idx="16">
                  <c:v>4</c:v>
                </c:pt>
                <c:pt idx="17">
                  <c:v>4</c:v>
                </c:pt>
                <c:pt idx="18">
                  <c:v>4</c:v>
                </c:pt>
                <c:pt idx="19">
                  <c:v>4</c:v>
                </c:pt>
                <c:pt idx="20">
                  <c:v>4</c:v>
                </c:pt>
                <c:pt idx="21">
                  <c:v>4</c:v>
                </c:pt>
                <c:pt idx="22">
                  <c:v>4</c:v>
                </c:pt>
                <c:pt idx="23">
                  <c:v>4</c:v>
                </c:pt>
                <c:pt idx="24">
                  <c:v>4</c:v>
                </c:pt>
                <c:pt idx="25">
                  <c:v>4</c:v>
                </c:pt>
              </c:numCache>
            </c:numRef>
          </c:xVal>
          <c:yVal>
            <c:numRef>
              <c:f>Creatinin_1!$F$18:$F$43</c:f>
              <c:numCache>
                <c:formatCode>General</c:formatCode>
                <c:ptCount val="2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</c:numCache>
            </c:numRef>
          </c:yVal>
          <c:smooth val="0"/>
        </c:ser>
        <c:ser>
          <c:idx val="3"/>
          <c:order val="2"/>
          <c:tx>
            <c:v>-2s</c:v>
          </c:tx>
          <c:spPr>
            <a:ln>
              <a:solidFill>
                <a:srgbClr val="FFC000"/>
              </a:solidFill>
            </a:ln>
          </c:spPr>
          <c:marker>
            <c:symbol val="none"/>
          </c:marker>
          <c:xVal>
            <c:numRef>
              <c:f>Creatinin_1!$H$18:$H$43</c:f>
              <c:numCache>
                <c:formatCode>General</c:formatCode>
                <c:ptCount val="26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</c:numCache>
            </c:numRef>
          </c:xVal>
          <c:yVal>
            <c:numRef>
              <c:f>Creatinin_1!$F$18:$F$43</c:f>
              <c:numCache>
                <c:formatCode>General</c:formatCode>
                <c:ptCount val="2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</c:numCache>
            </c:numRef>
          </c:yVal>
          <c:smooth val="0"/>
        </c:ser>
        <c:ser>
          <c:idx val="4"/>
          <c:order val="3"/>
          <c:tx>
            <c:v>-3s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Creatinin_1!$G$18:$G$43</c:f>
              <c:numCache>
                <c:formatCode>General</c:formatCode>
                <c:ptCount val="26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</c:numCache>
            </c:numRef>
          </c:xVal>
          <c:yVal>
            <c:numRef>
              <c:f>Creatinin_1!$F$18:$F$43</c:f>
              <c:numCache>
                <c:formatCode>General</c:formatCode>
                <c:ptCount val="2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</c:numCache>
            </c:numRef>
          </c:yVal>
          <c:smooth val="0"/>
        </c:ser>
        <c:ser>
          <c:idx val="5"/>
          <c:order val="4"/>
          <c:tx>
            <c:v>+1s</c:v>
          </c:tx>
          <c:spPr>
            <a:ln>
              <a:solidFill>
                <a:srgbClr val="92D050"/>
              </a:solidFill>
              <a:prstDash val="sysDot"/>
            </a:ln>
          </c:spPr>
          <c:marker>
            <c:symbol val="none"/>
          </c:marker>
          <c:xVal>
            <c:numRef>
              <c:f>Creatinin_1!$K$18:$K$43</c:f>
              <c:numCache>
                <c:formatCode>General</c:formatCode>
                <c:ptCount val="26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  <c:pt idx="4">
                  <c:v>5</c:v>
                </c:pt>
                <c:pt idx="5">
                  <c:v>5</c:v>
                </c:pt>
                <c:pt idx="6">
                  <c:v>5</c:v>
                </c:pt>
                <c:pt idx="7">
                  <c:v>5</c:v>
                </c:pt>
                <c:pt idx="8">
                  <c:v>5</c:v>
                </c:pt>
                <c:pt idx="9">
                  <c:v>5</c:v>
                </c:pt>
                <c:pt idx="10">
                  <c:v>5</c:v>
                </c:pt>
                <c:pt idx="11">
                  <c:v>5</c:v>
                </c:pt>
                <c:pt idx="12">
                  <c:v>5</c:v>
                </c:pt>
                <c:pt idx="13">
                  <c:v>5</c:v>
                </c:pt>
                <c:pt idx="14">
                  <c:v>5</c:v>
                </c:pt>
                <c:pt idx="15">
                  <c:v>5</c:v>
                </c:pt>
                <c:pt idx="16">
                  <c:v>5</c:v>
                </c:pt>
                <c:pt idx="17">
                  <c:v>5</c:v>
                </c:pt>
                <c:pt idx="18">
                  <c:v>5</c:v>
                </c:pt>
                <c:pt idx="19">
                  <c:v>5</c:v>
                </c:pt>
                <c:pt idx="20">
                  <c:v>5</c:v>
                </c:pt>
                <c:pt idx="21">
                  <c:v>5</c:v>
                </c:pt>
                <c:pt idx="22">
                  <c:v>5</c:v>
                </c:pt>
                <c:pt idx="23">
                  <c:v>5</c:v>
                </c:pt>
                <c:pt idx="24">
                  <c:v>5</c:v>
                </c:pt>
                <c:pt idx="25">
                  <c:v>5</c:v>
                </c:pt>
              </c:numCache>
            </c:numRef>
          </c:xVal>
          <c:yVal>
            <c:numRef>
              <c:f>Creatinin_1!$F$18:$F$43</c:f>
              <c:numCache>
                <c:formatCode>General</c:formatCode>
                <c:ptCount val="2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</c:numCache>
            </c:numRef>
          </c:yVal>
          <c:smooth val="0"/>
        </c:ser>
        <c:ser>
          <c:idx val="6"/>
          <c:order val="5"/>
          <c:tx>
            <c:v>+2s</c:v>
          </c:tx>
          <c:spPr>
            <a:ln>
              <a:solidFill>
                <a:srgbClr val="FFC000"/>
              </a:solidFill>
            </a:ln>
          </c:spPr>
          <c:marker>
            <c:symbol val="none"/>
          </c:marker>
          <c:xVal>
            <c:numRef>
              <c:f>Creatinin_1!$L$18:$L$43</c:f>
              <c:numCache>
                <c:formatCode>General</c:formatCode>
                <c:ptCount val="26"/>
                <c:pt idx="0">
                  <c:v>6</c:v>
                </c:pt>
                <c:pt idx="1">
                  <c:v>6</c:v>
                </c:pt>
                <c:pt idx="2">
                  <c:v>6</c:v>
                </c:pt>
                <c:pt idx="3">
                  <c:v>6</c:v>
                </c:pt>
                <c:pt idx="4">
                  <c:v>6</c:v>
                </c:pt>
                <c:pt idx="5">
                  <c:v>6</c:v>
                </c:pt>
                <c:pt idx="6">
                  <c:v>6</c:v>
                </c:pt>
                <c:pt idx="7">
                  <c:v>6</c:v>
                </c:pt>
                <c:pt idx="8">
                  <c:v>6</c:v>
                </c:pt>
                <c:pt idx="9">
                  <c:v>6</c:v>
                </c:pt>
                <c:pt idx="10">
                  <c:v>6</c:v>
                </c:pt>
                <c:pt idx="11">
                  <c:v>6</c:v>
                </c:pt>
                <c:pt idx="12">
                  <c:v>6</c:v>
                </c:pt>
                <c:pt idx="13">
                  <c:v>6</c:v>
                </c:pt>
                <c:pt idx="14">
                  <c:v>6</c:v>
                </c:pt>
                <c:pt idx="15">
                  <c:v>6</c:v>
                </c:pt>
                <c:pt idx="16">
                  <c:v>6</c:v>
                </c:pt>
                <c:pt idx="17">
                  <c:v>6</c:v>
                </c:pt>
                <c:pt idx="18">
                  <c:v>6</c:v>
                </c:pt>
                <c:pt idx="19">
                  <c:v>6</c:v>
                </c:pt>
                <c:pt idx="20">
                  <c:v>6</c:v>
                </c:pt>
                <c:pt idx="21">
                  <c:v>6</c:v>
                </c:pt>
                <c:pt idx="22">
                  <c:v>6</c:v>
                </c:pt>
                <c:pt idx="23">
                  <c:v>6</c:v>
                </c:pt>
                <c:pt idx="24">
                  <c:v>6</c:v>
                </c:pt>
                <c:pt idx="25">
                  <c:v>6</c:v>
                </c:pt>
              </c:numCache>
            </c:numRef>
          </c:xVal>
          <c:yVal>
            <c:numRef>
              <c:f>Creatinin_1!$F$18:$F$43</c:f>
              <c:numCache>
                <c:formatCode>General</c:formatCode>
                <c:ptCount val="2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</c:numCache>
            </c:numRef>
          </c:yVal>
          <c:smooth val="0"/>
        </c:ser>
        <c:ser>
          <c:idx val="7"/>
          <c:order val="6"/>
          <c:tx>
            <c:v>+3s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Creatinin_1!$M$18:$M$43</c:f>
              <c:numCache>
                <c:formatCode>General</c:formatCode>
                <c:ptCount val="26"/>
                <c:pt idx="0">
                  <c:v>7</c:v>
                </c:pt>
                <c:pt idx="1">
                  <c:v>7</c:v>
                </c:pt>
                <c:pt idx="2">
                  <c:v>7</c:v>
                </c:pt>
                <c:pt idx="3">
                  <c:v>7</c:v>
                </c:pt>
                <c:pt idx="4">
                  <c:v>7</c:v>
                </c:pt>
                <c:pt idx="5">
                  <c:v>7</c:v>
                </c:pt>
                <c:pt idx="6">
                  <c:v>7</c:v>
                </c:pt>
                <c:pt idx="7">
                  <c:v>7</c:v>
                </c:pt>
                <c:pt idx="8">
                  <c:v>7</c:v>
                </c:pt>
                <c:pt idx="9">
                  <c:v>7</c:v>
                </c:pt>
                <c:pt idx="10">
                  <c:v>7</c:v>
                </c:pt>
                <c:pt idx="11">
                  <c:v>7</c:v>
                </c:pt>
                <c:pt idx="12">
                  <c:v>7</c:v>
                </c:pt>
                <c:pt idx="13">
                  <c:v>7</c:v>
                </c:pt>
                <c:pt idx="14">
                  <c:v>7</c:v>
                </c:pt>
                <c:pt idx="15">
                  <c:v>7</c:v>
                </c:pt>
                <c:pt idx="16">
                  <c:v>7</c:v>
                </c:pt>
                <c:pt idx="17">
                  <c:v>7</c:v>
                </c:pt>
                <c:pt idx="18">
                  <c:v>7</c:v>
                </c:pt>
                <c:pt idx="19">
                  <c:v>7</c:v>
                </c:pt>
                <c:pt idx="20">
                  <c:v>7</c:v>
                </c:pt>
                <c:pt idx="21">
                  <c:v>7</c:v>
                </c:pt>
                <c:pt idx="22">
                  <c:v>7</c:v>
                </c:pt>
                <c:pt idx="23">
                  <c:v>7</c:v>
                </c:pt>
                <c:pt idx="24">
                  <c:v>7</c:v>
                </c:pt>
                <c:pt idx="25">
                  <c:v>7</c:v>
                </c:pt>
              </c:numCache>
            </c:numRef>
          </c:xVal>
          <c:yVal>
            <c:numRef>
              <c:f>Creatinin_1!$F$18:$F$43</c:f>
              <c:numCache>
                <c:formatCode>General</c:formatCode>
                <c:ptCount val="2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</c:numCache>
            </c:numRef>
          </c:yVal>
          <c:smooth val="0"/>
        </c:ser>
        <c:ser>
          <c:idx val="0"/>
          <c:order val="7"/>
          <c:marker>
            <c:symbol val="circle"/>
            <c:size val="9"/>
            <c:spPr>
              <a:solidFill>
                <a:srgbClr val="FF0000"/>
              </a:solidFill>
            </c:spPr>
          </c:marker>
          <c:xVal>
            <c:numRef>
              <c:f>Creatinin_1!$E$19:$E$43</c:f>
              <c:numCache>
                <c:formatCode>General</c:formatCode>
                <c:ptCount val="2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</c:numCache>
            </c:numRef>
          </c:xVal>
          <c:yVal>
            <c:numRef>
              <c:f>Creatinin_1!$F$19:$F$43</c:f>
              <c:numCache>
                <c:formatCode>General</c:formatCode>
                <c:ptCount val="2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5569664"/>
        <c:axId val="295570240"/>
      </c:scatterChart>
      <c:valAx>
        <c:axId val="295569664"/>
        <c:scaling>
          <c:orientation val="minMax"/>
          <c:max val="8"/>
          <c:min val="0"/>
        </c:scaling>
        <c:delete val="0"/>
        <c:axPos val="t"/>
        <c:majorGridlines/>
        <c:numFmt formatCode="General" sourceLinked="1"/>
        <c:majorTickMark val="out"/>
        <c:minorTickMark val="none"/>
        <c:tickLblPos val="none"/>
        <c:crossAx val="295570240"/>
        <c:crossesAt val="0"/>
        <c:crossBetween val="midCat"/>
        <c:majorUnit val="1"/>
      </c:valAx>
      <c:valAx>
        <c:axId val="295570240"/>
        <c:scaling>
          <c:orientation val="maxMin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95569664"/>
        <c:crosses val="autoZero"/>
        <c:crossBetween val="midCat"/>
        <c:majorUnit val="1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C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1"/>
          <c:order val="0"/>
          <c:tx>
            <c:v>-1s</c:v>
          </c:tx>
          <c:spPr>
            <a:ln>
              <a:solidFill>
                <a:srgbClr val="92D050"/>
              </a:solidFill>
              <a:prstDash val="sysDot"/>
            </a:ln>
          </c:spPr>
          <c:marker>
            <c:symbol val="none"/>
          </c:marker>
          <c:xVal>
            <c:numRef>
              <c:f>Creatinin_2!$I$18:$I$43</c:f>
              <c:numCache>
                <c:formatCode>General</c:formatCode>
                <c:ptCount val="26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</c:numCache>
            </c:numRef>
          </c:xVal>
          <c:yVal>
            <c:numRef>
              <c:f>Creatinin_2!$F$18:$F$43</c:f>
              <c:numCache>
                <c:formatCode>General</c:formatCode>
                <c:ptCount val="2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</c:numCache>
            </c:numRef>
          </c:yVal>
          <c:smooth val="0"/>
        </c:ser>
        <c:ser>
          <c:idx val="2"/>
          <c:order val="1"/>
          <c:tx>
            <c:v>X</c:v>
          </c:tx>
          <c:marker>
            <c:symbol val="none"/>
          </c:marker>
          <c:xVal>
            <c:numRef>
              <c:f>Creatinin_2!$J$18:$J$43</c:f>
              <c:numCache>
                <c:formatCode>General</c:formatCode>
                <c:ptCount val="26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4</c:v>
                </c:pt>
                <c:pt idx="15">
                  <c:v>4</c:v>
                </c:pt>
                <c:pt idx="16">
                  <c:v>4</c:v>
                </c:pt>
                <c:pt idx="17">
                  <c:v>4</c:v>
                </c:pt>
                <c:pt idx="18">
                  <c:v>4</c:v>
                </c:pt>
                <c:pt idx="19">
                  <c:v>4</c:v>
                </c:pt>
                <c:pt idx="20">
                  <c:v>4</c:v>
                </c:pt>
                <c:pt idx="21">
                  <c:v>4</c:v>
                </c:pt>
                <c:pt idx="22">
                  <c:v>4</c:v>
                </c:pt>
                <c:pt idx="23">
                  <c:v>4</c:v>
                </c:pt>
                <c:pt idx="24">
                  <c:v>4</c:v>
                </c:pt>
                <c:pt idx="25">
                  <c:v>4</c:v>
                </c:pt>
              </c:numCache>
            </c:numRef>
          </c:xVal>
          <c:yVal>
            <c:numRef>
              <c:f>Creatinin_2!$F$18:$F$43</c:f>
              <c:numCache>
                <c:formatCode>General</c:formatCode>
                <c:ptCount val="2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</c:numCache>
            </c:numRef>
          </c:yVal>
          <c:smooth val="0"/>
        </c:ser>
        <c:ser>
          <c:idx val="3"/>
          <c:order val="2"/>
          <c:tx>
            <c:v>-2s</c:v>
          </c:tx>
          <c:spPr>
            <a:ln>
              <a:solidFill>
                <a:srgbClr val="FFC000"/>
              </a:solidFill>
            </a:ln>
          </c:spPr>
          <c:marker>
            <c:symbol val="none"/>
          </c:marker>
          <c:xVal>
            <c:numRef>
              <c:f>Creatinin_2!$H$18:$H$43</c:f>
              <c:numCache>
                <c:formatCode>General</c:formatCode>
                <c:ptCount val="26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</c:numCache>
            </c:numRef>
          </c:xVal>
          <c:yVal>
            <c:numRef>
              <c:f>Creatinin_2!$F$18:$F$43</c:f>
              <c:numCache>
                <c:formatCode>General</c:formatCode>
                <c:ptCount val="2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</c:numCache>
            </c:numRef>
          </c:yVal>
          <c:smooth val="0"/>
        </c:ser>
        <c:ser>
          <c:idx val="4"/>
          <c:order val="3"/>
          <c:tx>
            <c:v>-3s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Creatinin_2!$G$18:$G$43</c:f>
              <c:numCache>
                <c:formatCode>General</c:formatCode>
                <c:ptCount val="26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</c:numCache>
            </c:numRef>
          </c:xVal>
          <c:yVal>
            <c:numRef>
              <c:f>Creatinin_2!$F$18:$F$43</c:f>
              <c:numCache>
                <c:formatCode>General</c:formatCode>
                <c:ptCount val="2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</c:numCache>
            </c:numRef>
          </c:yVal>
          <c:smooth val="0"/>
        </c:ser>
        <c:ser>
          <c:idx val="5"/>
          <c:order val="4"/>
          <c:tx>
            <c:v>+1s</c:v>
          </c:tx>
          <c:spPr>
            <a:ln>
              <a:solidFill>
                <a:srgbClr val="92D050"/>
              </a:solidFill>
              <a:prstDash val="sysDot"/>
            </a:ln>
          </c:spPr>
          <c:marker>
            <c:symbol val="none"/>
          </c:marker>
          <c:xVal>
            <c:numRef>
              <c:f>Creatinin_2!$K$18:$K$43</c:f>
              <c:numCache>
                <c:formatCode>General</c:formatCode>
                <c:ptCount val="26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  <c:pt idx="4">
                  <c:v>5</c:v>
                </c:pt>
                <c:pt idx="5">
                  <c:v>5</c:v>
                </c:pt>
                <c:pt idx="6">
                  <c:v>5</c:v>
                </c:pt>
                <c:pt idx="7">
                  <c:v>5</c:v>
                </c:pt>
                <c:pt idx="8">
                  <c:v>5</c:v>
                </c:pt>
                <c:pt idx="9">
                  <c:v>5</c:v>
                </c:pt>
                <c:pt idx="10">
                  <c:v>5</c:v>
                </c:pt>
                <c:pt idx="11">
                  <c:v>5</c:v>
                </c:pt>
                <c:pt idx="12">
                  <c:v>5</c:v>
                </c:pt>
                <c:pt idx="13">
                  <c:v>5</c:v>
                </c:pt>
                <c:pt idx="14">
                  <c:v>5</c:v>
                </c:pt>
                <c:pt idx="15">
                  <c:v>5</c:v>
                </c:pt>
                <c:pt idx="16">
                  <c:v>5</c:v>
                </c:pt>
                <c:pt idx="17">
                  <c:v>5</c:v>
                </c:pt>
                <c:pt idx="18">
                  <c:v>5</c:v>
                </c:pt>
                <c:pt idx="19">
                  <c:v>5</c:v>
                </c:pt>
                <c:pt idx="20">
                  <c:v>5</c:v>
                </c:pt>
                <c:pt idx="21">
                  <c:v>5</c:v>
                </c:pt>
                <c:pt idx="22">
                  <c:v>5</c:v>
                </c:pt>
                <c:pt idx="23">
                  <c:v>5</c:v>
                </c:pt>
                <c:pt idx="24">
                  <c:v>5</c:v>
                </c:pt>
                <c:pt idx="25">
                  <c:v>5</c:v>
                </c:pt>
              </c:numCache>
            </c:numRef>
          </c:xVal>
          <c:yVal>
            <c:numRef>
              <c:f>Creatinin_2!$F$18:$F$43</c:f>
              <c:numCache>
                <c:formatCode>General</c:formatCode>
                <c:ptCount val="2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</c:numCache>
            </c:numRef>
          </c:yVal>
          <c:smooth val="0"/>
        </c:ser>
        <c:ser>
          <c:idx val="6"/>
          <c:order val="5"/>
          <c:tx>
            <c:v>+2s</c:v>
          </c:tx>
          <c:spPr>
            <a:ln>
              <a:solidFill>
                <a:srgbClr val="FFC000"/>
              </a:solidFill>
            </a:ln>
          </c:spPr>
          <c:marker>
            <c:symbol val="none"/>
          </c:marker>
          <c:xVal>
            <c:numRef>
              <c:f>Creatinin_2!$L$18:$L$43</c:f>
              <c:numCache>
                <c:formatCode>General</c:formatCode>
                <c:ptCount val="26"/>
                <c:pt idx="0">
                  <c:v>6</c:v>
                </c:pt>
                <c:pt idx="1">
                  <c:v>6</c:v>
                </c:pt>
                <c:pt idx="2">
                  <c:v>6</c:v>
                </c:pt>
                <c:pt idx="3">
                  <c:v>6</c:v>
                </c:pt>
                <c:pt idx="4">
                  <c:v>6</c:v>
                </c:pt>
                <c:pt idx="5">
                  <c:v>6</c:v>
                </c:pt>
                <c:pt idx="6">
                  <c:v>6</c:v>
                </c:pt>
                <c:pt idx="7">
                  <c:v>6</c:v>
                </c:pt>
                <c:pt idx="8">
                  <c:v>6</c:v>
                </c:pt>
                <c:pt idx="9">
                  <c:v>6</c:v>
                </c:pt>
                <c:pt idx="10">
                  <c:v>6</c:v>
                </c:pt>
                <c:pt idx="11">
                  <c:v>6</c:v>
                </c:pt>
                <c:pt idx="12">
                  <c:v>6</c:v>
                </c:pt>
                <c:pt idx="13">
                  <c:v>6</c:v>
                </c:pt>
                <c:pt idx="14">
                  <c:v>6</c:v>
                </c:pt>
                <c:pt idx="15">
                  <c:v>6</c:v>
                </c:pt>
                <c:pt idx="16">
                  <c:v>6</c:v>
                </c:pt>
                <c:pt idx="17">
                  <c:v>6</c:v>
                </c:pt>
                <c:pt idx="18">
                  <c:v>6</c:v>
                </c:pt>
                <c:pt idx="19">
                  <c:v>6</c:v>
                </c:pt>
                <c:pt idx="20">
                  <c:v>6</c:v>
                </c:pt>
                <c:pt idx="21">
                  <c:v>6</c:v>
                </c:pt>
                <c:pt idx="22">
                  <c:v>6</c:v>
                </c:pt>
                <c:pt idx="23">
                  <c:v>6</c:v>
                </c:pt>
                <c:pt idx="24">
                  <c:v>6</c:v>
                </c:pt>
                <c:pt idx="25">
                  <c:v>6</c:v>
                </c:pt>
              </c:numCache>
            </c:numRef>
          </c:xVal>
          <c:yVal>
            <c:numRef>
              <c:f>Creatinin_2!$F$18:$F$43</c:f>
              <c:numCache>
                <c:formatCode>General</c:formatCode>
                <c:ptCount val="2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</c:numCache>
            </c:numRef>
          </c:yVal>
          <c:smooth val="0"/>
        </c:ser>
        <c:ser>
          <c:idx val="7"/>
          <c:order val="6"/>
          <c:tx>
            <c:v>+3s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Creatinin_2!$M$18:$M$43</c:f>
              <c:numCache>
                <c:formatCode>General</c:formatCode>
                <c:ptCount val="26"/>
                <c:pt idx="0">
                  <c:v>7</c:v>
                </c:pt>
                <c:pt idx="1">
                  <c:v>7</c:v>
                </c:pt>
                <c:pt idx="2">
                  <c:v>7</c:v>
                </c:pt>
                <c:pt idx="3">
                  <c:v>7</c:v>
                </c:pt>
                <c:pt idx="4">
                  <c:v>7</c:v>
                </c:pt>
                <c:pt idx="5">
                  <c:v>7</c:v>
                </c:pt>
                <c:pt idx="6">
                  <c:v>7</c:v>
                </c:pt>
                <c:pt idx="7">
                  <c:v>7</c:v>
                </c:pt>
                <c:pt idx="8">
                  <c:v>7</c:v>
                </c:pt>
                <c:pt idx="9">
                  <c:v>7</c:v>
                </c:pt>
                <c:pt idx="10">
                  <c:v>7</c:v>
                </c:pt>
                <c:pt idx="11">
                  <c:v>7</c:v>
                </c:pt>
                <c:pt idx="12">
                  <c:v>7</c:v>
                </c:pt>
                <c:pt idx="13">
                  <c:v>7</c:v>
                </c:pt>
                <c:pt idx="14">
                  <c:v>7</c:v>
                </c:pt>
                <c:pt idx="15">
                  <c:v>7</c:v>
                </c:pt>
                <c:pt idx="16">
                  <c:v>7</c:v>
                </c:pt>
                <c:pt idx="17">
                  <c:v>7</c:v>
                </c:pt>
                <c:pt idx="18">
                  <c:v>7</c:v>
                </c:pt>
                <c:pt idx="19">
                  <c:v>7</c:v>
                </c:pt>
                <c:pt idx="20">
                  <c:v>7</c:v>
                </c:pt>
                <c:pt idx="21">
                  <c:v>7</c:v>
                </c:pt>
                <c:pt idx="22">
                  <c:v>7</c:v>
                </c:pt>
                <c:pt idx="23">
                  <c:v>7</c:v>
                </c:pt>
                <c:pt idx="24">
                  <c:v>7</c:v>
                </c:pt>
                <c:pt idx="25">
                  <c:v>7</c:v>
                </c:pt>
              </c:numCache>
            </c:numRef>
          </c:xVal>
          <c:yVal>
            <c:numRef>
              <c:f>Creatinin_2!$F$18:$F$43</c:f>
              <c:numCache>
                <c:formatCode>General</c:formatCode>
                <c:ptCount val="2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</c:numCache>
            </c:numRef>
          </c:yVal>
          <c:smooth val="0"/>
        </c:ser>
        <c:ser>
          <c:idx val="0"/>
          <c:order val="7"/>
          <c:marker>
            <c:symbol val="circle"/>
            <c:size val="9"/>
            <c:spPr>
              <a:solidFill>
                <a:srgbClr val="FF0000"/>
              </a:solidFill>
            </c:spPr>
          </c:marker>
          <c:xVal>
            <c:numRef>
              <c:f>Creatinin_2!$E$19:$E$43</c:f>
              <c:numCache>
                <c:formatCode>General</c:formatCode>
                <c:ptCount val="2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</c:numCache>
            </c:numRef>
          </c:xVal>
          <c:yVal>
            <c:numRef>
              <c:f>Creatinin_2!$F$19:$F$43</c:f>
              <c:numCache>
                <c:formatCode>General</c:formatCode>
                <c:ptCount val="2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5572544"/>
        <c:axId val="295573120"/>
      </c:scatterChart>
      <c:valAx>
        <c:axId val="295572544"/>
        <c:scaling>
          <c:orientation val="minMax"/>
          <c:max val="8"/>
          <c:min val="0"/>
        </c:scaling>
        <c:delete val="0"/>
        <c:axPos val="t"/>
        <c:majorGridlines/>
        <c:numFmt formatCode="General" sourceLinked="1"/>
        <c:majorTickMark val="out"/>
        <c:minorTickMark val="none"/>
        <c:tickLblPos val="none"/>
        <c:crossAx val="295573120"/>
        <c:crossesAt val="0"/>
        <c:crossBetween val="midCat"/>
        <c:majorUnit val="1"/>
      </c:valAx>
      <c:valAx>
        <c:axId val="295573120"/>
        <c:scaling>
          <c:orientation val="maxMin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95572544"/>
        <c:crosses val="autoZero"/>
        <c:crossBetween val="midCat"/>
        <c:majorUnit val="1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114296</xdr:colOff>
      <xdr:row>5</xdr:row>
      <xdr:rowOff>57150</xdr:rowOff>
    </xdr:from>
    <xdr:to>
      <xdr:col>13</xdr:col>
      <xdr:colOff>352424</xdr:colOff>
      <xdr:row>43</xdr:row>
      <xdr:rowOff>28575</xdr:rowOff>
    </xdr:to>
    <xdr:graphicFrame macro="">
      <xdr:nvGraphicFramePr>
        <xdr:cNvPr id="2" name="Diagram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114296</xdr:colOff>
      <xdr:row>5</xdr:row>
      <xdr:rowOff>57150</xdr:rowOff>
    </xdr:from>
    <xdr:to>
      <xdr:col>13</xdr:col>
      <xdr:colOff>352424</xdr:colOff>
      <xdr:row>43</xdr:row>
      <xdr:rowOff>28575</xdr:rowOff>
    </xdr:to>
    <xdr:graphicFrame macro="">
      <xdr:nvGraphicFramePr>
        <xdr:cNvPr id="2" name="Diagram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114296</xdr:colOff>
      <xdr:row>5</xdr:row>
      <xdr:rowOff>57150</xdr:rowOff>
    </xdr:from>
    <xdr:to>
      <xdr:col>13</xdr:col>
      <xdr:colOff>352424</xdr:colOff>
      <xdr:row>43</xdr:row>
      <xdr:rowOff>28575</xdr:rowOff>
    </xdr:to>
    <xdr:graphicFrame macro="">
      <xdr:nvGraphicFramePr>
        <xdr:cNvPr id="2" name="Diagram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114296</xdr:colOff>
      <xdr:row>5</xdr:row>
      <xdr:rowOff>57150</xdr:rowOff>
    </xdr:from>
    <xdr:to>
      <xdr:col>13</xdr:col>
      <xdr:colOff>352424</xdr:colOff>
      <xdr:row>43</xdr:row>
      <xdr:rowOff>28575</xdr:rowOff>
    </xdr:to>
    <xdr:graphicFrame macro="">
      <xdr:nvGraphicFramePr>
        <xdr:cNvPr id="2" name="Diagram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114296</xdr:colOff>
      <xdr:row>5</xdr:row>
      <xdr:rowOff>57150</xdr:rowOff>
    </xdr:from>
    <xdr:to>
      <xdr:col>13</xdr:col>
      <xdr:colOff>352424</xdr:colOff>
      <xdr:row>43</xdr:row>
      <xdr:rowOff>28575</xdr:rowOff>
    </xdr:to>
    <xdr:graphicFrame macro="">
      <xdr:nvGraphicFramePr>
        <xdr:cNvPr id="2" name="Diagram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114296</xdr:colOff>
      <xdr:row>5</xdr:row>
      <xdr:rowOff>57150</xdr:rowOff>
    </xdr:from>
    <xdr:to>
      <xdr:col>13</xdr:col>
      <xdr:colOff>352424</xdr:colOff>
      <xdr:row>43</xdr:row>
      <xdr:rowOff>28575</xdr:rowOff>
    </xdr:to>
    <xdr:graphicFrame macro="">
      <xdr:nvGraphicFramePr>
        <xdr:cNvPr id="2" name="Diagram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114296</xdr:colOff>
      <xdr:row>5</xdr:row>
      <xdr:rowOff>57150</xdr:rowOff>
    </xdr:from>
    <xdr:to>
      <xdr:col>13</xdr:col>
      <xdr:colOff>352424</xdr:colOff>
      <xdr:row>43</xdr:row>
      <xdr:rowOff>28575</xdr:rowOff>
    </xdr:to>
    <xdr:graphicFrame macro="">
      <xdr:nvGraphicFramePr>
        <xdr:cNvPr id="2" name="Diagram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114296</xdr:colOff>
      <xdr:row>5</xdr:row>
      <xdr:rowOff>57150</xdr:rowOff>
    </xdr:from>
    <xdr:to>
      <xdr:col>13</xdr:col>
      <xdr:colOff>352424</xdr:colOff>
      <xdr:row>43</xdr:row>
      <xdr:rowOff>28575</xdr:rowOff>
    </xdr:to>
    <xdr:graphicFrame macro="">
      <xdr:nvGraphicFramePr>
        <xdr:cNvPr id="2" name="Diagram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114296</xdr:colOff>
      <xdr:row>5</xdr:row>
      <xdr:rowOff>57150</xdr:rowOff>
    </xdr:from>
    <xdr:to>
      <xdr:col>13</xdr:col>
      <xdr:colOff>352424</xdr:colOff>
      <xdr:row>43</xdr:row>
      <xdr:rowOff>28575</xdr:rowOff>
    </xdr:to>
    <xdr:graphicFrame macro="">
      <xdr:nvGraphicFramePr>
        <xdr:cNvPr id="2" name="Diagram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114296</xdr:colOff>
      <xdr:row>5</xdr:row>
      <xdr:rowOff>57150</xdr:rowOff>
    </xdr:from>
    <xdr:to>
      <xdr:col>13</xdr:col>
      <xdr:colOff>352424</xdr:colOff>
      <xdr:row>43</xdr:row>
      <xdr:rowOff>28575</xdr:rowOff>
    </xdr:to>
    <xdr:graphicFrame macro="">
      <xdr:nvGraphicFramePr>
        <xdr:cNvPr id="2" name="Diagram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114296</xdr:colOff>
      <xdr:row>5</xdr:row>
      <xdr:rowOff>57150</xdr:rowOff>
    </xdr:from>
    <xdr:to>
      <xdr:col>13</xdr:col>
      <xdr:colOff>352424</xdr:colOff>
      <xdr:row>43</xdr:row>
      <xdr:rowOff>28575</xdr:rowOff>
    </xdr:to>
    <xdr:graphicFrame macro="">
      <xdr:nvGraphicFramePr>
        <xdr:cNvPr id="2" name="Diagram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114296</xdr:colOff>
      <xdr:row>5</xdr:row>
      <xdr:rowOff>57150</xdr:rowOff>
    </xdr:from>
    <xdr:to>
      <xdr:col>13</xdr:col>
      <xdr:colOff>352424</xdr:colOff>
      <xdr:row>43</xdr:row>
      <xdr:rowOff>28575</xdr:rowOff>
    </xdr:to>
    <xdr:graphicFrame macro="">
      <xdr:nvGraphicFramePr>
        <xdr:cNvPr id="2" name="Diagram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114296</xdr:colOff>
      <xdr:row>5</xdr:row>
      <xdr:rowOff>57150</xdr:rowOff>
    </xdr:from>
    <xdr:to>
      <xdr:col>13</xdr:col>
      <xdr:colOff>352424</xdr:colOff>
      <xdr:row>43</xdr:row>
      <xdr:rowOff>28575</xdr:rowOff>
    </xdr:to>
    <xdr:graphicFrame macro="">
      <xdr:nvGraphicFramePr>
        <xdr:cNvPr id="2" name="Diagram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114296</xdr:colOff>
      <xdr:row>5</xdr:row>
      <xdr:rowOff>57150</xdr:rowOff>
    </xdr:from>
    <xdr:to>
      <xdr:col>13</xdr:col>
      <xdr:colOff>352424</xdr:colOff>
      <xdr:row>43</xdr:row>
      <xdr:rowOff>28575</xdr:rowOff>
    </xdr:to>
    <xdr:graphicFrame macro="">
      <xdr:nvGraphicFramePr>
        <xdr:cNvPr id="2" name="Diagram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114296</xdr:colOff>
      <xdr:row>5</xdr:row>
      <xdr:rowOff>57150</xdr:rowOff>
    </xdr:from>
    <xdr:to>
      <xdr:col>13</xdr:col>
      <xdr:colOff>352424</xdr:colOff>
      <xdr:row>43</xdr:row>
      <xdr:rowOff>28575</xdr:rowOff>
    </xdr:to>
    <xdr:graphicFrame macro="">
      <xdr:nvGraphicFramePr>
        <xdr:cNvPr id="2" name="Diagram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3"/>
  <sheetViews>
    <sheetView workbookViewId="0">
      <selection activeCell="G3" sqref="G3"/>
    </sheetView>
    <sheetView workbookViewId="1">
      <selection activeCell="A43" sqref="A13:A43"/>
    </sheetView>
  </sheetViews>
  <sheetFormatPr baseColWidth="10" defaultRowHeight="15" x14ac:dyDescent="0.25"/>
  <sheetData>
    <row r="1" spans="1:1" x14ac:dyDescent="0.25">
      <c r="A1" t="s">
        <v>45</v>
      </c>
    </row>
    <row r="2" spans="1:1" ht="18.75" x14ac:dyDescent="0.3">
      <c r="A2" s="32" t="s">
        <v>31</v>
      </c>
    </row>
    <row r="3" spans="1:1" x14ac:dyDescent="0.25">
      <c r="A3" t="s">
        <v>46</v>
      </c>
    </row>
    <row r="5" spans="1:1" x14ac:dyDescent="0.25">
      <c r="A5" s="35" t="s">
        <v>47</v>
      </c>
    </row>
    <row r="6" spans="1:1" x14ac:dyDescent="0.25">
      <c r="A6" s="35" t="s">
        <v>48</v>
      </c>
    </row>
    <row r="7" spans="1:1" x14ac:dyDescent="0.25">
      <c r="A7" s="35" t="s">
        <v>49</v>
      </c>
    </row>
    <row r="8" spans="1:1" x14ac:dyDescent="0.25">
      <c r="A8" s="35" t="s">
        <v>50</v>
      </c>
    </row>
    <row r="9" spans="1:1" x14ac:dyDescent="0.25">
      <c r="A9" s="35" t="s">
        <v>16</v>
      </c>
    </row>
    <row r="10" spans="1:1" x14ac:dyDescent="0.25">
      <c r="A10" s="35" t="s">
        <v>17</v>
      </c>
    </row>
    <row r="13" spans="1:1" ht="15.75" x14ac:dyDescent="0.25">
      <c r="A13" s="3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3" spans="1:1" x14ac:dyDescent="0.25">
      <c r="A23" t="s">
        <v>60</v>
      </c>
    </row>
    <row r="24" spans="1:1" x14ac:dyDescent="0.25">
      <c r="A24" t="s">
        <v>61</v>
      </c>
    </row>
    <row r="25" spans="1:1" x14ac:dyDescent="0.25">
      <c r="A25" t="s">
        <v>62</v>
      </c>
    </row>
    <row r="26" spans="1:1" x14ac:dyDescent="0.25">
      <c r="A26" t="s">
        <v>63</v>
      </c>
    </row>
    <row r="28" spans="1:1" x14ac:dyDescent="0.25">
      <c r="A28" s="34" t="s">
        <v>64</v>
      </c>
    </row>
    <row r="29" spans="1:1" x14ac:dyDescent="0.25">
      <c r="A29" s="34" t="s">
        <v>65</v>
      </c>
    </row>
    <row r="31" spans="1:1" ht="15.75" x14ac:dyDescent="0.25">
      <c r="A31" s="33" t="s">
        <v>66</v>
      </c>
    </row>
    <row r="32" spans="1:1" x14ac:dyDescent="0.25">
      <c r="A32" t="s">
        <v>67</v>
      </c>
    </row>
    <row r="33" spans="1:1" x14ac:dyDescent="0.25">
      <c r="A33" t="s">
        <v>68</v>
      </c>
    </row>
    <row r="36" spans="1:1" ht="15.75" x14ac:dyDescent="0.25">
      <c r="A36" s="33" t="s">
        <v>69</v>
      </c>
    </row>
    <row r="37" spans="1:1" x14ac:dyDescent="0.25">
      <c r="A37" t="s">
        <v>70</v>
      </c>
    </row>
    <row r="38" spans="1:1" x14ac:dyDescent="0.25">
      <c r="A38" t="s">
        <v>71</v>
      </c>
    </row>
    <row r="39" spans="1:1" x14ac:dyDescent="0.25">
      <c r="A39" t="s">
        <v>72</v>
      </c>
    </row>
    <row r="40" spans="1:1" x14ac:dyDescent="0.25">
      <c r="A40" t="s">
        <v>73</v>
      </c>
    </row>
    <row r="41" spans="1:1" x14ac:dyDescent="0.25">
      <c r="A41" t="s">
        <v>74</v>
      </c>
    </row>
    <row r="42" spans="1:1" x14ac:dyDescent="0.25">
      <c r="A42" s="36" t="s">
        <v>75</v>
      </c>
    </row>
    <row r="43" spans="1:1" x14ac:dyDescent="0.25">
      <c r="A43" t="s">
        <v>76</v>
      </c>
    </row>
  </sheetData>
  <pageMargins left="0.7" right="0.7" top="0.78740157499999996" bottom="0.78740157499999996" header="0.3" footer="0.3"/>
  <pageSetup paperSize="9"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9"/>
  <sheetViews>
    <sheetView workbookViewId="0">
      <selection activeCell="C12" sqref="C12"/>
    </sheetView>
    <sheetView workbookViewId="1">
      <selection activeCell="A18" sqref="A18:C18"/>
    </sheetView>
  </sheetViews>
  <sheetFormatPr baseColWidth="10" defaultRowHeight="15" x14ac:dyDescent="0.25"/>
  <cols>
    <col min="1" max="1" width="9.7109375" customWidth="1"/>
    <col min="2" max="3" width="8.140625" customWidth="1"/>
    <col min="4" max="4" width="6.42578125" customWidth="1"/>
    <col min="5" max="5" width="1.5703125" customWidth="1"/>
    <col min="6" max="6" width="9.28515625" customWidth="1"/>
    <col min="7" max="13" width="6.28515625" style="3" customWidth="1"/>
    <col min="14" max="14" width="7.140625" customWidth="1"/>
  </cols>
  <sheetData>
    <row r="1" spans="1:16" x14ac:dyDescent="0.25">
      <c r="A1" s="2" t="s">
        <v>31</v>
      </c>
    </row>
    <row r="3" spans="1:16" x14ac:dyDescent="0.25">
      <c r="A3" s="3" t="s">
        <v>10</v>
      </c>
      <c r="B3" s="4" t="s">
        <v>27</v>
      </c>
      <c r="C3" s="5" t="s">
        <v>11</v>
      </c>
      <c r="D3" s="6"/>
      <c r="E3" s="3"/>
    </row>
    <row r="4" spans="1:16" ht="15.75" x14ac:dyDescent="0.25">
      <c r="A4" s="3" t="s">
        <v>32</v>
      </c>
      <c r="B4" s="4" t="s">
        <v>22</v>
      </c>
      <c r="C4" s="5" t="s">
        <v>11</v>
      </c>
      <c r="D4" s="44">
        <v>10180478</v>
      </c>
      <c r="E4" s="3"/>
      <c r="G4" s="29" t="s">
        <v>2</v>
      </c>
      <c r="H4" s="29" t="s">
        <v>3</v>
      </c>
      <c r="I4" s="29" t="s">
        <v>4</v>
      </c>
      <c r="J4" s="29" t="s">
        <v>5</v>
      </c>
      <c r="K4" s="29" t="s">
        <v>6</v>
      </c>
      <c r="L4" s="29" t="s">
        <v>7</v>
      </c>
      <c r="M4" s="29" t="s">
        <v>8</v>
      </c>
    </row>
    <row r="5" spans="1:16" ht="15.75" x14ac:dyDescent="0.25">
      <c r="A5" s="3"/>
      <c r="B5" s="3"/>
      <c r="C5" s="3"/>
      <c r="D5" s="3"/>
      <c r="E5" s="3"/>
      <c r="G5" s="43">
        <f>$C$6-(3*$C$7)</f>
        <v>17.3</v>
      </c>
      <c r="H5" s="43">
        <f>$C$6-(2*$C$7)</f>
        <v>18.3</v>
      </c>
      <c r="I5" s="43">
        <f>$C$6-(1*$C$7)</f>
        <v>19.3</v>
      </c>
      <c r="J5" s="43">
        <f>$C$6-(0*$C$7)</f>
        <v>20.3</v>
      </c>
      <c r="K5" s="43">
        <f>$C$6+(1*$C$7)</f>
        <v>21.3</v>
      </c>
      <c r="L5" s="43">
        <f>$C$6+(2*$C$7)</f>
        <v>22.3</v>
      </c>
      <c r="M5" s="43">
        <f>$C$6+(3*$C$7)</f>
        <v>23.3</v>
      </c>
    </row>
    <row r="6" spans="1:16" x14ac:dyDescent="0.25">
      <c r="A6" s="3" t="s">
        <v>33</v>
      </c>
      <c r="B6" s="3"/>
      <c r="C6" s="6">
        <v>20.3</v>
      </c>
      <c r="D6" s="3" t="s">
        <v>9</v>
      </c>
      <c r="E6" s="3"/>
    </row>
    <row r="7" spans="1:16" x14ac:dyDescent="0.25">
      <c r="A7" s="3" t="s">
        <v>34</v>
      </c>
      <c r="B7" s="3"/>
      <c r="C7" s="6">
        <v>1</v>
      </c>
      <c r="D7" s="3" t="str">
        <f>D6</f>
        <v>mmol/l</v>
      </c>
      <c r="E7" s="3"/>
      <c r="F7" s="28"/>
      <c r="G7" s="27"/>
      <c r="H7" s="27"/>
      <c r="I7" s="27"/>
      <c r="J7" s="27"/>
      <c r="K7" s="27"/>
      <c r="L7" s="27"/>
      <c r="M7" s="27"/>
      <c r="N7" s="28"/>
    </row>
    <row r="8" spans="1:16" x14ac:dyDescent="0.25">
      <c r="A8" s="3"/>
      <c r="B8" s="3"/>
      <c r="C8" s="3"/>
      <c r="D8" s="3"/>
      <c r="E8" s="3"/>
      <c r="F8" s="28"/>
      <c r="G8" s="27"/>
      <c r="H8" s="27"/>
      <c r="I8" s="27"/>
      <c r="J8" s="27"/>
      <c r="K8" s="27"/>
      <c r="L8" s="27"/>
      <c r="M8" s="27"/>
      <c r="N8" s="28"/>
      <c r="P8" s="1"/>
    </row>
    <row r="9" spans="1:16" x14ac:dyDescent="0.25">
      <c r="A9" s="7" t="s">
        <v>35</v>
      </c>
      <c r="B9" s="8"/>
      <c r="C9" s="9">
        <v>0.21</v>
      </c>
      <c r="D9" s="10"/>
      <c r="E9" s="11"/>
      <c r="F9" s="28"/>
      <c r="G9" s="27"/>
      <c r="H9" s="27"/>
      <c r="I9" s="27"/>
      <c r="J9" s="27"/>
      <c r="K9" s="27"/>
      <c r="L9" s="27"/>
      <c r="M9" s="27"/>
      <c r="N9" s="28"/>
      <c r="P9" s="1"/>
    </row>
    <row r="10" spans="1:16" x14ac:dyDescent="0.25">
      <c r="A10" s="8" t="s">
        <v>36</v>
      </c>
      <c r="B10" s="8"/>
      <c r="C10" s="12">
        <v>17.3</v>
      </c>
      <c r="D10" s="12">
        <v>23.3</v>
      </c>
      <c r="E10" s="8"/>
      <c r="F10" s="28"/>
      <c r="G10" s="27"/>
      <c r="H10" s="27"/>
      <c r="I10" s="27"/>
      <c r="J10" s="27"/>
      <c r="K10" s="27"/>
      <c r="L10" s="27"/>
      <c r="M10" s="27"/>
      <c r="N10" s="28"/>
      <c r="P10" s="1"/>
    </row>
    <row r="11" spans="1:16" x14ac:dyDescent="0.25">
      <c r="A11" s="8" t="s">
        <v>37</v>
      </c>
      <c r="B11" s="8"/>
      <c r="C11" s="13">
        <f>AVERAGE(C10:D10)</f>
        <v>20.3</v>
      </c>
      <c r="D11" s="13"/>
      <c r="E11" s="8"/>
      <c r="F11" s="28"/>
      <c r="G11" s="27"/>
      <c r="H11" s="27"/>
      <c r="I11" s="27"/>
      <c r="J11" s="27"/>
      <c r="K11" s="27"/>
      <c r="L11" s="27"/>
      <c r="M11" s="27"/>
      <c r="N11" s="28"/>
      <c r="P11" s="1"/>
    </row>
    <row r="12" spans="1:16" x14ac:dyDescent="0.25">
      <c r="A12" s="8" t="s">
        <v>38</v>
      </c>
      <c r="B12" s="8"/>
      <c r="C12" s="25">
        <f>IF(((D10-C10)/6)&lt;((C11*C9)/3),(D10-C10)/6,(C11*C9/3))</f>
        <v>1</v>
      </c>
      <c r="D12" s="10"/>
      <c r="E12" s="8"/>
      <c r="F12" s="28"/>
      <c r="G12" s="27"/>
      <c r="H12" s="27"/>
      <c r="I12" s="27"/>
      <c r="J12" s="27"/>
      <c r="K12" s="27"/>
      <c r="L12" s="27"/>
      <c r="M12" s="27"/>
      <c r="N12" s="28"/>
      <c r="P12" s="1"/>
    </row>
    <row r="13" spans="1:16" x14ac:dyDescent="0.25">
      <c r="A13" s="3"/>
      <c r="B13" s="3"/>
      <c r="C13" s="3"/>
      <c r="D13" s="3"/>
      <c r="E13" s="3"/>
      <c r="F13" s="28"/>
      <c r="G13" s="27"/>
      <c r="H13" s="27"/>
      <c r="I13" s="27"/>
      <c r="J13" s="27"/>
      <c r="K13" s="27"/>
      <c r="L13" s="27"/>
      <c r="M13" s="27"/>
      <c r="N13" s="28"/>
      <c r="P13" s="1"/>
    </row>
    <row r="14" spans="1:16" x14ac:dyDescent="0.25">
      <c r="A14" s="14" t="s">
        <v>39</v>
      </c>
      <c r="B14" s="3"/>
      <c r="C14" s="3"/>
      <c r="D14" s="3"/>
      <c r="E14" s="3"/>
      <c r="F14" s="28"/>
      <c r="G14" s="27"/>
      <c r="H14" s="27"/>
      <c r="I14" s="27"/>
      <c r="J14" s="27"/>
      <c r="K14" s="27"/>
      <c r="L14" s="27"/>
      <c r="M14" s="27"/>
      <c r="N14" s="28"/>
      <c r="P14" s="1"/>
    </row>
    <row r="15" spans="1:16" x14ac:dyDescent="0.25">
      <c r="A15" s="3" t="s">
        <v>40</v>
      </c>
      <c r="B15" s="15" t="e">
        <f>AVERAGE(B19:B43)</f>
        <v>#DIV/0!</v>
      </c>
      <c r="C15" s="3" t="s">
        <v>13</v>
      </c>
      <c r="D15" s="16" t="e">
        <f>(B15-C6)/C6</f>
        <v>#DIV/0!</v>
      </c>
      <c r="E15" s="3"/>
      <c r="F15" s="28"/>
      <c r="G15" s="27"/>
      <c r="H15" s="27"/>
      <c r="I15" s="27"/>
      <c r="J15" s="27"/>
      <c r="K15" s="27"/>
      <c r="L15" s="27"/>
      <c r="M15" s="27"/>
      <c r="N15" s="28"/>
      <c r="P15" s="1"/>
    </row>
    <row r="16" spans="1:16" x14ac:dyDescent="0.25">
      <c r="A16" s="3" t="s">
        <v>41</v>
      </c>
      <c r="B16" s="15" t="e">
        <f>STDEV(B19:B43)</f>
        <v>#DIV/0!</v>
      </c>
      <c r="C16" s="3" t="s">
        <v>12</v>
      </c>
      <c r="D16" s="16" t="e">
        <f>B16/B15</f>
        <v>#DIV/0!</v>
      </c>
      <c r="E16" s="3"/>
      <c r="F16" s="28"/>
      <c r="G16" s="27"/>
      <c r="H16" s="27"/>
      <c r="I16" s="27"/>
      <c r="J16" s="27"/>
      <c r="K16" s="27"/>
      <c r="L16" s="27"/>
      <c r="M16" s="27"/>
      <c r="N16" s="28"/>
      <c r="P16" s="1"/>
    </row>
    <row r="17" spans="1:16" ht="15.75" thickBot="1" x14ac:dyDescent="0.3">
      <c r="A17" s="3"/>
      <c r="B17" s="3"/>
      <c r="C17" s="3"/>
      <c r="D17" s="3"/>
      <c r="E17" s="3"/>
      <c r="F17" s="28"/>
      <c r="G17" s="27"/>
      <c r="H17" s="27"/>
      <c r="I17" s="27"/>
      <c r="J17" s="27"/>
      <c r="K17" s="27"/>
      <c r="L17" s="27"/>
      <c r="M17" s="27"/>
      <c r="N17" s="28"/>
      <c r="P17" s="1"/>
    </row>
    <row r="18" spans="1:16" x14ac:dyDescent="0.25">
      <c r="A18" s="17" t="s">
        <v>42</v>
      </c>
      <c r="B18" s="18" t="s">
        <v>43</v>
      </c>
      <c r="C18" s="19" t="s">
        <v>44</v>
      </c>
      <c r="D18" s="27"/>
      <c r="E18" s="27"/>
      <c r="F18" s="28">
        <v>0</v>
      </c>
      <c r="G18" s="27">
        <v>1</v>
      </c>
      <c r="H18" s="27">
        <v>2</v>
      </c>
      <c r="I18" s="27">
        <v>3</v>
      </c>
      <c r="J18" s="27">
        <v>4</v>
      </c>
      <c r="K18" s="27">
        <v>5</v>
      </c>
      <c r="L18" s="27">
        <v>6</v>
      </c>
      <c r="M18" s="27">
        <v>7</v>
      </c>
      <c r="N18" s="28">
        <v>8</v>
      </c>
      <c r="P18" s="1"/>
    </row>
    <row r="19" spans="1:16" x14ac:dyDescent="0.25">
      <c r="A19" s="20"/>
      <c r="B19" s="21"/>
      <c r="C19" s="22"/>
      <c r="D19" s="27">
        <f>IF(ABS((B19-$C$6)/$C$7)&gt;3.5,(3.5*(B19-$C$6)/ABS(B19-$C$6))+4,(B19-$C$6)/$C$7+4)</f>
        <v>0.50000000000000044</v>
      </c>
      <c r="E19" s="27" t="e">
        <f>IF(B19&gt;0,D19,#N/A)</f>
        <v>#N/A</v>
      </c>
      <c r="F19" s="28">
        <v>1</v>
      </c>
      <c r="G19" s="27">
        <v>1</v>
      </c>
      <c r="H19" s="27">
        <v>2</v>
      </c>
      <c r="I19" s="27">
        <v>3</v>
      </c>
      <c r="J19" s="27">
        <v>4</v>
      </c>
      <c r="K19" s="27">
        <v>5</v>
      </c>
      <c r="L19" s="27">
        <v>6</v>
      </c>
      <c r="M19" s="27">
        <v>7</v>
      </c>
      <c r="N19" s="28">
        <v>8</v>
      </c>
      <c r="P19" s="1"/>
    </row>
    <row r="20" spans="1:16" x14ac:dyDescent="0.25">
      <c r="A20" s="20"/>
      <c r="B20" s="21"/>
      <c r="C20" s="22"/>
      <c r="D20" s="27">
        <f t="shared" ref="D20:D43" si="0">IF(ABS((B20-$C$6)/$C$7)&gt;3.5,(3.5*(B20-$C$6)/ABS(B20-$C$6))+4,(B20-$C$6)/$C$7+4)</f>
        <v>0.50000000000000044</v>
      </c>
      <c r="E20" s="27" t="e">
        <f t="shared" ref="E20:E43" si="1">IF(B20&gt;0,D20,#N/A)</f>
        <v>#N/A</v>
      </c>
      <c r="F20" s="28">
        <v>2</v>
      </c>
      <c r="G20" s="27">
        <v>1</v>
      </c>
      <c r="H20" s="27">
        <v>2</v>
      </c>
      <c r="I20" s="27">
        <v>3</v>
      </c>
      <c r="J20" s="27">
        <v>4</v>
      </c>
      <c r="K20" s="27">
        <v>5</v>
      </c>
      <c r="L20" s="27">
        <v>6</v>
      </c>
      <c r="M20" s="27">
        <v>7</v>
      </c>
      <c r="N20" s="28">
        <v>8</v>
      </c>
      <c r="P20" s="1"/>
    </row>
    <row r="21" spans="1:16" x14ac:dyDescent="0.25">
      <c r="A21" s="20"/>
      <c r="B21" s="21"/>
      <c r="C21" s="22"/>
      <c r="D21" s="27">
        <f t="shared" si="0"/>
        <v>0.50000000000000044</v>
      </c>
      <c r="E21" s="27" t="e">
        <f t="shared" si="1"/>
        <v>#N/A</v>
      </c>
      <c r="F21" s="28">
        <v>3</v>
      </c>
      <c r="G21" s="27">
        <v>1</v>
      </c>
      <c r="H21" s="27">
        <v>2</v>
      </c>
      <c r="I21" s="27">
        <v>3</v>
      </c>
      <c r="J21" s="27">
        <v>4</v>
      </c>
      <c r="K21" s="27">
        <v>5</v>
      </c>
      <c r="L21" s="27">
        <v>6</v>
      </c>
      <c r="M21" s="27">
        <v>7</v>
      </c>
      <c r="N21" s="28">
        <v>8</v>
      </c>
      <c r="P21" s="1"/>
    </row>
    <row r="22" spans="1:16" x14ac:dyDescent="0.25">
      <c r="A22" s="20"/>
      <c r="B22" s="21"/>
      <c r="C22" s="22"/>
      <c r="D22" s="27">
        <f t="shared" si="0"/>
        <v>0.50000000000000044</v>
      </c>
      <c r="E22" s="27" t="e">
        <f t="shared" si="1"/>
        <v>#N/A</v>
      </c>
      <c r="F22" s="28">
        <v>4</v>
      </c>
      <c r="G22" s="27">
        <v>1</v>
      </c>
      <c r="H22" s="27">
        <v>2</v>
      </c>
      <c r="I22" s="27">
        <v>3</v>
      </c>
      <c r="J22" s="27">
        <v>4</v>
      </c>
      <c r="K22" s="27">
        <v>5</v>
      </c>
      <c r="L22" s="27">
        <v>6</v>
      </c>
      <c r="M22" s="27">
        <v>7</v>
      </c>
      <c r="N22" s="28">
        <v>8</v>
      </c>
      <c r="P22" s="1"/>
    </row>
    <row r="23" spans="1:16" x14ac:dyDescent="0.25">
      <c r="A23" s="20"/>
      <c r="B23" s="21"/>
      <c r="C23" s="22"/>
      <c r="D23" s="27">
        <f t="shared" si="0"/>
        <v>0.50000000000000044</v>
      </c>
      <c r="E23" s="27" t="e">
        <f t="shared" si="1"/>
        <v>#N/A</v>
      </c>
      <c r="F23" s="28">
        <v>5</v>
      </c>
      <c r="G23" s="27">
        <v>1</v>
      </c>
      <c r="H23" s="27">
        <v>2</v>
      </c>
      <c r="I23" s="27">
        <v>3</v>
      </c>
      <c r="J23" s="27">
        <v>4</v>
      </c>
      <c r="K23" s="27">
        <v>5</v>
      </c>
      <c r="L23" s="27">
        <v>6</v>
      </c>
      <c r="M23" s="27">
        <v>7</v>
      </c>
      <c r="N23" s="28">
        <v>8</v>
      </c>
      <c r="P23" s="1"/>
    </row>
    <row r="24" spans="1:16" x14ac:dyDescent="0.25">
      <c r="A24" s="20"/>
      <c r="B24" s="21"/>
      <c r="C24" s="22"/>
      <c r="D24" s="27">
        <f t="shared" si="0"/>
        <v>0.50000000000000044</v>
      </c>
      <c r="E24" s="27" t="e">
        <f t="shared" si="1"/>
        <v>#N/A</v>
      </c>
      <c r="F24" s="28">
        <v>6</v>
      </c>
      <c r="G24" s="27">
        <v>1</v>
      </c>
      <c r="H24" s="27">
        <v>2</v>
      </c>
      <c r="I24" s="27">
        <v>3</v>
      </c>
      <c r="J24" s="27">
        <v>4</v>
      </c>
      <c r="K24" s="27">
        <v>5</v>
      </c>
      <c r="L24" s="27">
        <v>6</v>
      </c>
      <c r="M24" s="27">
        <v>7</v>
      </c>
      <c r="N24" s="28">
        <v>8</v>
      </c>
      <c r="P24" s="1"/>
    </row>
    <row r="25" spans="1:16" x14ac:dyDescent="0.25">
      <c r="A25" s="20"/>
      <c r="B25" s="21"/>
      <c r="C25" s="22"/>
      <c r="D25" s="27">
        <f t="shared" si="0"/>
        <v>0.50000000000000044</v>
      </c>
      <c r="E25" s="27" t="e">
        <f t="shared" si="1"/>
        <v>#N/A</v>
      </c>
      <c r="F25" s="28">
        <v>7</v>
      </c>
      <c r="G25" s="27">
        <v>1</v>
      </c>
      <c r="H25" s="27">
        <v>2</v>
      </c>
      <c r="I25" s="27">
        <v>3</v>
      </c>
      <c r="J25" s="27">
        <v>4</v>
      </c>
      <c r="K25" s="27">
        <v>5</v>
      </c>
      <c r="L25" s="27">
        <v>6</v>
      </c>
      <c r="M25" s="27">
        <v>7</v>
      </c>
      <c r="N25" s="28">
        <v>8</v>
      </c>
      <c r="P25" s="1"/>
    </row>
    <row r="26" spans="1:16" x14ac:dyDescent="0.25">
      <c r="A26" s="20"/>
      <c r="B26" s="21"/>
      <c r="C26" s="22"/>
      <c r="D26" s="27">
        <f t="shared" si="0"/>
        <v>0.50000000000000044</v>
      </c>
      <c r="E26" s="27" t="e">
        <f t="shared" si="1"/>
        <v>#N/A</v>
      </c>
      <c r="F26" s="28">
        <v>8</v>
      </c>
      <c r="G26" s="27">
        <v>1</v>
      </c>
      <c r="H26" s="27">
        <v>2</v>
      </c>
      <c r="I26" s="27">
        <v>3</v>
      </c>
      <c r="J26" s="27">
        <v>4</v>
      </c>
      <c r="K26" s="27">
        <v>5</v>
      </c>
      <c r="L26" s="27">
        <v>6</v>
      </c>
      <c r="M26" s="27">
        <v>7</v>
      </c>
      <c r="N26" s="28">
        <v>8</v>
      </c>
      <c r="P26" s="1"/>
    </row>
    <row r="27" spans="1:16" x14ac:dyDescent="0.25">
      <c r="A27" s="20"/>
      <c r="B27" s="21"/>
      <c r="C27" s="22"/>
      <c r="D27" s="27">
        <f t="shared" si="0"/>
        <v>0.50000000000000044</v>
      </c>
      <c r="E27" s="27" t="e">
        <f t="shared" si="1"/>
        <v>#N/A</v>
      </c>
      <c r="F27" s="28">
        <v>9</v>
      </c>
      <c r="G27" s="27">
        <v>1</v>
      </c>
      <c r="H27" s="27">
        <v>2</v>
      </c>
      <c r="I27" s="27">
        <v>3</v>
      </c>
      <c r="J27" s="27">
        <v>4</v>
      </c>
      <c r="K27" s="27">
        <v>5</v>
      </c>
      <c r="L27" s="27">
        <v>6</v>
      </c>
      <c r="M27" s="27">
        <v>7</v>
      </c>
      <c r="N27" s="28">
        <v>8</v>
      </c>
      <c r="P27" s="1"/>
    </row>
    <row r="28" spans="1:16" x14ac:dyDescent="0.25">
      <c r="A28" s="20"/>
      <c r="B28" s="21"/>
      <c r="C28" s="22"/>
      <c r="D28" s="27">
        <f t="shared" si="0"/>
        <v>0.50000000000000044</v>
      </c>
      <c r="E28" s="27" t="e">
        <f t="shared" si="1"/>
        <v>#N/A</v>
      </c>
      <c r="F28" s="28">
        <v>10</v>
      </c>
      <c r="G28" s="27">
        <v>1</v>
      </c>
      <c r="H28" s="27">
        <v>2</v>
      </c>
      <c r="I28" s="27">
        <v>3</v>
      </c>
      <c r="J28" s="27">
        <v>4</v>
      </c>
      <c r="K28" s="27">
        <v>5</v>
      </c>
      <c r="L28" s="27">
        <v>6</v>
      </c>
      <c r="M28" s="27">
        <v>7</v>
      </c>
      <c r="N28" s="28">
        <v>8</v>
      </c>
      <c r="P28" s="1"/>
    </row>
    <row r="29" spans="1:16" x14ac:dyDescent="0.25">
      <c r="A29" s="20"/>
      <c r="B29" s="21"/>
      <c r="C29" s="22"/>
      <c r="D29" s="27">
        <f t="shared" si="0"/>
        <v>0.50000000000000044</v>
      </c>
      <c r="E29" s="27" t="e">
        <f t="shared" si="1"/>
        <v>#N/A</v>
      </c>
      <c r="F29" s="28">
        <v>11</v>
      </c>
      <c r="G29" s="27">
        <v>1</v>
      </c>
      <c r="H29" s="27">
        <v>2</v>
      </c>
      <c r="I29" s="27">
        <v>3</v>
      </c>
      <c r="J29" s="27">
        <v>4</v>
      </c>
      <c r="K29" s="27">
        <v>5</v>
      </c>
      <c r="L29" s="27">
        <v>6</v>
      </c>
      <c r="M29" s="27">
        <v>7</v>
      </c>
      <c r="N29" s="28">
        <v>8</v>
      </c>
      <c r="P29" s="1"/>
    </row>
    <row r="30" spans="1:16" x14ac:dyDescent="0.25">
      <c r="A30" s="20"/>
      <c r="B30" s="21"/>
      <c r="C30" s="22"/>
      <c r="D30" s="27">
        <f t="shared" si="0"/>
        <v>0.50000000000000044</v>
      </c>
      <c r="E30" s="27" t="e">
        <f t="shared" si="1"/>
        <v>#N/A</v>
      </c>
      <c r="F30" s="28">
        <v>12</v>
      </c>
      <c r="G30" s="27">
        <v>1</v>
      </c>
      <c r="H30" s="27">
        <v>2</v>
      </c>
      <c r="I30" s="27">
        <v>3</v>
      </c>
      <c r="J30" s="27">
        <v>4</v>
      </c>
      <c r="K30" s="27">
        <v>5</v>
      </c>
      <c r="L30" s="27">
        <v>6</v>
      </c>
      <c r="M30" s="27">
        <v>7</v>
      </c>
      <c r="N30" s="28">
        <v>8</v>
      </c>
      <c r="P30" s="1"/>
    </row>
    <row r="31" spans="1:16" x14ac:dyDescent="0.25">
      <c r="A31" s="20"/>
      <c r="B31" s="21"/>
      <c r="C31" s="22"/>
      <c r="D31" s="27">
        <f t="shared" si="0"/>
        <v>0.50000000000000044</v>
      </c>
      <c r="E31" s="27" t="e">
        <f t="shared" si="1"/>
        <v>#N/A</v>
      </c>
      <c r="F31" s="28">
        <v>13</v>
      </c>
      <c r="G31" s="27">
        <v>1</v>
      </c>
      <c r="H31" s="27">
        <v>2</v>
      </c>
      <c r="I31" s="27">
        <v>3</v>
      </c>
      <c r="J31" s="27">
        <v>4</v>
      </c>
      <c r="K31" s="27">
        <v>5</v>
      </c>
      <c r="L31" s="27">
        <v>6</v>
      </c>
      <c r="M31" s="27">
        <v>7</v>
      </c>
      <c r="N31" s="28">
        <v>8</v>
      </c>
      <c r="P31" s="1"/>
    </row>
    <row r="32" spans="1:16" x14ac:dyDescent="0.25">
      <c r="A32" s="20"/>
      <c r="B32" s="21"/>
      <c r="C32" s="22"/>
      <c r="D32" s="27">
        <f t="shared" si="0"/>
        <v>0.50000000000000044</v>
      </c>
      <c r="E32" s="27" t="e">
        <f t="shared" si="1"/>
        <v>#N/A</v>
      </c>
      <c r="F32" s="28">
        <v>14</v>
      </c>
      <c r="G32" s="27">
        <v>1</v>
      </c>
      <c r="H32" s="27">
        <v>2</v>
      </c>
      <c r="I32" s="27">
        <v>3</v>
      </c>
      <c r="J32" s="27">
        <v>4</v>
      </c>
      <c r="K32" s="27">
        <v>5</v>
      </c>
      <c r="L32" s="27">
        <v>6</v>
      </c>
      <c r="M32" s="27">
        <v>7</v>
      </c>
      <c r="N32" s="28">
        <v>8</v>
      </c>
      <c r="P32" s="1"/>
    </row>
    <row r="33" spans="1:16" x14ac:dyDescent="0.25">
      <c r="A33" s="20"/>
      <c r="B33" s="21"/>
      <c r="C33" s="22"/>
      <c r="D33" s="27">
        <f t="shared" si="0"/>
        <v>0.50000000000000044</v>
      </c>
      <c r="E33" s="27" t="e">
        <f t="shared" si="1"/>
        <v>#N/A</v>
      </c>
      <c r="F33" s="28">
        <v>15</v>
      </c>
      <c r="G33" s="27">
        <v>1</v>
      </c>
      <c r="H33" s="27">
        <v>2</v>
      </c>
      <c r="I33" s="27">
        <v>3</v>
      </c>
      <c r="J33" s="27">
        <v>4</v>
      </c>
      <c r="K33" s="27">
        <v>5</v>
      </c>
      <c r="L33" s="27">
        <v>6</v>
      </c>
      <c r="M33" s="27">
        <v>7</v>
      </c>
      <c r="N33" s="28">
        <v>8</v>
      </c>
      <c r="P33" s="1"/>
    </row>
    <row r="34" spans="1:16" x14ac:dyDescent="0.25">
      <c r="A34" s="20"/>
      <c r="B34" s="21"/>
      <c r="C34" s="22"/>
      <c r="D34" s="27">
        <f t="shared" si="0"/>
        <v>0.50000000000000044</v>
      </c>
      <c r="E34" s="27" t="e">
        <f t="shared" si="1"/>
        <v>#N/A</v>
      </c>
      <c r="F34" s="28">
        <v>16</v>
      </c>
      <c r="G34" s="27">
        <v>1</v>
      </c>
      <c r="H34" s="27">
        <v>2</v>
      </c>
      <c r="I34" s="27">
        <v>3</v>
      </c>
      <c r="J34" s="27">
        <v>4</v>
      </c>
      <c r="K34" s="27">
        <v>5</v>
      </c>
      <c r="L34" s="27">
        <v>6</v>
      </c>
      <c r="M34" s="27">
        <v>7</v>
      </c>
      <c r="N34" s="28">
        <v>8</v>
      </c>
    </row>
    <row r="35" spans="1:16" x14ac:dyDescent="0.25">
      <c r="A35" s="20"/>
      <c r="B35" s="21"/>
      <c r="C35" s="22"/>
      <c r="D35" s="27">
        <f t="shared" si="0"/>
        <v>0.50000000000000044</v>
      </c>
      <c r="E35" s="27" t="e">
        <f t="shared" si="1"/>
        <v>#N/A</v>
      </c>
      <c r="F35" s="28">
        <v>17</v>
      </c>
      <c r="G35" s="27">
        <v>1</v>
      </c>
      <c r="H35" s="27">
        <v>2</v>
      </c>
      <c r="I35" s="27">
        <v>3</v>
      </c>
      <c r="J35" s="27">
        <v>4</v>
      </c>
      <c r="K35" s="27">
        <v>5</v>
      </c>
      <c r="L35" s="27">
        <v>6</v>
      </c>
      <c r="M35" s="27">
        <v>7</v>
      </c>
      <c r="N35" s="28">
        <v>8</v>
      </c>
    </row>
    <row r="36" spans="1:16" x14ac:dyDescent="0.25">
      <c r="A36" s="20"/>
      <c r="B36" s="21"/>
      <c r="C36" s="22"/>
      <c r="D36" s="27">
        <f t="shared" si="0"/>
        <v>0.50000000000000044</v>
      </c>
      <c r="E36" s="27" t="e">
        <f t="shared" si="1"/>
        <v>#N/A</v>
      </c>
      <c r="F36" s="28">
        <v>18</v>
      </c>
      <c r="G36" s="27">
        <v>1</v>
      </c>
      <c r="H36" s="27">
        <v>2</v>
      </c>
      <c r="I36" s="27">
        <v>3</v>
      </c>
      <c r="J36" s="27">
        <v>4</v>
      </c>
      <c r="K36" s="27">
        <v>5</v>
      </c>
      <c r="L36" s="27">
        <v>6</v>
      </c>
      <c r="M36" s="27">
        <v>7</v>
      </c>
      <c r="N36" s="28">
        <v>8</v>
      </c>
    </row>
    <row r="37" spans="1:16" x14ac:dyDescent="0.25">
      <c r="A37" s="20"/>
      <c r="B37" s="21"/>
      <c r="C37" s="22"/>
      <c r="D37" s="27">
        <f t="shared" si="0"/>
        <v>0.50000000000000044</v>
      </c>
      <c r="E37" s="27" t="e">
        <f t="shared" si="1"/>
        <v>#N/A</v>
      </c>
      <c r="F37" s="28">
        <v>19</v>
      </c>
      <c r="G37" s="27">
        <v>1</v>
      </c>
      <c r="H37" s="27">
        <v>2</v>
      </c>
      <c r="I37" s="27">
        <v>3</v>
      </c>
      <c r="J37" s="27">
        <v>4</v>
      </c>
      <c r="K37" s="27">
        <v>5</v>
      </c>
      <c r="L37" s="27">
        <v>6</v>
      </c>
      <c r="M37" s="27">
        <v>7</v>
      </c>
      <c r="N37" s="28">
        <v>8</v>
      </c>
    </row>
    <row r="38" spans="1:16" x14ac:dyDescent="0.25">
      <c r="A38" s="20"/>
      <c r="B38" s="21"/>
      <c r="C38" s="22"/>
      <c r="D38" s="27">
        <f t="shared" si="0"/>
        <v>0.50000000000000044</v>
      </c>
      <c r="E38" s="27" t="e">
        <f t="shared" si="1"/>
        <v>#N/A</v>
      </c>
      <c r="F38" s="28">
        <v>20</v>
      </c>
      <c r="G38" s="27">
        <v>1</v>
      </c>
      <c r="H38" s="27">
        <v>2</v>
      </c>
      <c r="I38" s="27">
        <v>3</v>
      </c>
      <c r="J38" s="27">
        <v>4</v>
      </c>
      <c r="K38" s="27">
        <v>5</v>
      </c>
      <c r="L38" s="27">
        <v>6</v>
      </c>
      <c r="M38" s="27">
        <v>7</v>
      </c>
      <c r="N38" s="28">
        <v>8</v>
      </c>
    </row>
    <row r="39" spans="1:16" x14ac:dyDescent="0.25">
      <c r="A39" s="20"/>
      <c r="B39" s="21"/>
      <c r="C39" s="22"/>
      <c r="D39" s="27">
        <f t="shared" si="0"/>
        <v>0.50000000000000044</v>
      </c>
      <c r="E39" s="27" t="e">
        <f t="shared" si="1"/>
        <v>#N/A</v>
      </c>
      <c r="F39" s="28">
        <v>21</v>
      </c>
      <c r="G39" s="27">
        <v>1</v>
      </c>
      <c r="H39" s="27">
        <v>2</v>
      </c>
      <c r="I39" s="27">
        <v>3</v>
      </c>
      <c r="J39" s="27">
        <v>4</v>
      </c>
      <c r="K39" s="27">
        <v>5</v>
      </c>
      <c r="L39" s="27">
        <v>6</v>
      </c>
      <c r="M39" s="27">
        <v>7</v>
      </c>
      <c r="N39" s="28">
        <v>8</v>
      </c>
    </row>
    <row r="40" spans="1:16" x14ac:dyDescent="0.25">
      <c r="A40" s="20"/>
      <c r="B40" s="21"/>
      <c r="C40" s="22"/>
      <c r="D40" s="27">
        <f t="shared" si="0"/>
        <v>0.50000000000000044</v>
      </c>
      <c r="E40" s="27" t="e">
        <f t="shared" si="1"/>
        <v>#N/A</v>
      </c>
      <c r="F40" s="28">
        <v>22</v>
      </c>
      <c r="G40" s="27">
        <v>1</v>
      </c>
      <c r="H40" s="27">
        <v>2</v>
      </c>
      <c r="I40" s="27">
        <v>3</v>
      </c>
      <c r="J40" s="27">
        <v>4</v>
      </c>
      <c r="K40" s="27">
        <v>5</v>
      </c>
      <c r="L40" s="27">
        <v>6</v>
      </c>
      <c r="M40" s="27">
        <v>7</v>
      </c>
      <c r="N40" s="28">
        <v>8</v>
      </c>
    </row>
    <row r="41" spans="1:16" x14ac:dyDescent="0.25">
      <c r="A41" s="20"/>
      <c r="B41" s="21"/>
      <c r="C41" s="22"/>
      <c r="D41" s="27">
        <f t="shared" si="0"/>
        <v>0.50000000000000044</v>
      </c>
      <c r="E41" s="27" t="e">
        <f t="shared" si="1"/>
        <v>#N/A</v>
      </c>
      <c r="F41" s="28">
        <v>23</v>
      </c>
      <c r="G41" s="27">
        <v>1</v>
      </c>
      <c r="H41" s="27">
        <v>2</v>
      </c>
      <c r="I41" s="27">
        <v>3</v>
      </c>
      <c r="J41" s="27">
        <v>4</v>
      </c>
      <c r="K41" s="27">
        <v>5</v>
      </c>
      <c r="L41" s="27">
        <v>6</v>
      </c>
      <c r="M41" s="27">
        <v>7</v>
      </c>
      <c r="N41" s="28">
        <v>8</v>
      </c>
    </row>
    <row r="42" spans="1:16" x14ac:dyDescent="0.25">
      <c r="A42" s="20"/>
      <c r="B42" s="21"/>
      <c r="C42" s="22"/>
      <c r="D42" s="27">
        <f t="shared" si="0"/>
        <v>0.50000000000000044</v>
      </c>
      <c r="E42" s="27" t="e">
        <f t="shared" si="1"/>
        <v>#N/A</v>
      </c>
      <c r="F42" s="28">
        <v>24</v>
      </c>
      <c r="G42" s="27">
        <v>1</v>
      </c>
      <c r="H42" s="27">
        <v>2</v>
      </c>
      <c r="I42" s="27">
        <v>3</v>
      </c>
      <c r="J42" s="27">
        <v>4</v>
      </c>
      <c r="K42" s="27">
        <v>5</v>
      </c>
      <c r="L42" s="27">
        <v>6</v>
      </c>
      <c r="M42" s="27">
        <v>7</v>
      </c>
      <c r="N42" s="28">
        <v>8</v>
      </c>
    </row>
    <row r="43" spans="1:16" ht="15.75" thickBot="1" x14ac:dyDescent="0.3">
      <c r="A43" s="26"/>
      <c r="B43" s="23"/>
      <c r="C43" s="24"/>
      <c r="D43" s="27">
        <f t="shared" si="0"/>
        <v>0.50000000000000044</v>
      </c>
      <c r="E43" s="27" t="e">
        <f t="shared" si="1"/>
        <v>#N/A</v>
      </c>
      <c r="F43" s="28">
        <v>25</v>
      </c>
      <c r="G43" s="27">
        <v>1</v>
      </c>
      <c r="H43" s="27">
        <v>2</v>
      </c>
      <c r="I43" s="27">
        <v>3</v>
      </c>
      <c r="J43" s="27">
        <v>4</v>
      </c>
      <c r="K43" s="27">
        <v>5</v>
      </c>
      <c r="L43" s="27">
        <v>6</v>
      </c>
      <c r="M43" s="27">
        <v>7</v>
      </c>
      <c r="N43" s="28">
        <v>8</v>
      </c>
    </row>
    <row r="44" spans="1:16" x14ac:dyDescent="0.25">
      <c r="F44" s="28"/>
      <c r="G44" s="27"/>
      <c r="H44" s="27"/>
      <c r="I44" s="27"/>
      <c r="J44" s="27"/>
      <c r="K44" s="27"/>
      <c r="L44" s="27"/>
      <c r="M44" s="27"/>
      <c r="N44" s="28"/>
    </row>
    <row r="45" spans="1:16" x14ac:dyDescent="0.25">
      <c r="L45" s="3" t="s">
        <v>15</v>
      </c>
    </row>
    <row r="47" spans="1:16" x14ac:dyDescent="0.25">
      <c r="A47" s="2"/>
    </row>
    <row r="49" spans="1:1" x14ac:dyDescent="0.25">
      <c r="A49" s="31"/>
    </row>
  </sheetData>
  <pageMargins left="0.70866141732283472" right="0" top="0.78740157480314965" bottom="0.78740157480314965" header="0.31496062992125984" footer="0.31496062992125984"/>
  <pageSetup paperSize="9" orientation="portrait" horizontalDpi="1200" verticalDpi="120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9"/>
  <sheetViews>
    <sheetView topLeftCell="A4" workbookViewId="0">
      <selection activeCell="B19" sqref="B19"/>
    </sheetView>
    <sheetView topLeftCell="A19" workbookViewId="1">
      <selection activeCell="A18" sqref="A18:C18"/>
    </sheetView>
  </sheetViews>
  <sheetFormatPr baseColWidth="10" defaultRowHeight="15" x14ac:dyDescent="0.25"/>
  <cols>
    <col min="1" max="1" width="9.7109375" customWidth="1"/>
    <col min="2" max="3" width="8.140625" customWidth="1"/>
    <col min="4" max="4" width="6.42578125" customWidth="1"/>
    <col min="5" max="5" width="1.5703125" customWidth="1"/>
    <col min="6" max="6" width="9.28515625" customWidth="1"/>
    <col min="7" max="13" width="6.28515625" style="3" customWidth="1"/>
    <col min="14" max="14" width="7.140625" customWidth="1"/>
  </cols>
  <sheetData>
    <row r="1" spans="1:16" x14ac:dyDescent="0.25">
      <c r="A1" s="2" t="s">
        <v>31</v>
      </c>
    </row>
    <row r="3" spans="1:16" x14ac:dyDescent="0.25">
      <c r="A3" s="3" t="s">
        <v>10</v>
      </c>
      <c r="B3" s="4" t="s">
        <v>18</v>
      </c>
      <c r="C3" s="5" t="s">
        <v>11</v>
      </c>
      <c r="D3" s="6"/>
      <c r="E3" s="3"/>
    </row>
    <row r="4" spans="1:16" ht="15.75" x14ac:dyDescent="0.25">
      <c r="A4" s="3" t="s">
        <v>32</v>
      </c>
      <c r="B4" s="4" t="s">
        <v>28</v>
      </c>
      <c r="C4" s="5" t="s">
        <v>11</v>
      </c>
      <c r="D4" s="44">
        <v>10180692</v>
      </c>
      <c r="E4" s="3"/>
      <c r="G4" s="29" t="s">
        <v>2</v>
      </c>
      <c r="H4" s="29" t="s">
        <v>3</v>
      </c>
      <c r="I4" s="29" t="s">
        <v>4</v>
      </c>
      <c r="J4" s="29" t="s">
        <v>5</v>
      </c>
      <c r="K4" s="29" t="s">
        <v>6</v>
      </c>
      <c r="L4" s="29" t="s">
        <v>7</v>
      </c>
      <c r="M4" s="29" t="s">
        <v>8</v>
      </c>
    </row>
    <row r="5" spans="1:16" ht="15.75" x14ac:dyDescent="0.25">
      <c r="A5" s="3"/>
      <c r="B5" s="3"/>
      <c r="C5" s="3"/>
      <c r="D5" s="3"/>
      <c r="E5" s="3"/>
      <c r="G5" s="37">
        <f>$C$6-(3*$C$7)</f>
        <v>4.1499999999999995</v>
      </c>
      <c r="H5" s="37">
        <f>$C$6-(2*$C$7)</f>
        <v>4.3</v>
      </c>
      <c r="I5" s="37">
        <f>$C$6-(1*$C$7)</f>
        <v>4.4499999999999993</v>
      </c>
      <c r="J5" s="37">
        <f>$C$6-(0*$C$7)</f>
        <v>4.5999999999999996</v>
      </c>
      <c r="K5" s="37">
        <f>$C$6+(1*$C$7)</f>
        <v>4.75</v>
      </c>
      <c r="L5" s="37">
        <f>$C$6+(2*$C$7)</f>
        <v>4.8999999999999995</v>
      </c>
      <c r="M5" s="37">
        <f>$C$6+(3*$C$7)</f>
        <v>5.05</v>
      </c>
    </row>
    <row r="6" spans="1:16" x14ac:dyDescent="0.25">
      <c r="A6" s="3" t="s">
        <v>33</v>
      </c>
      <c r="B6" s="3"/>
      <c r="C6" s="6">
        <v>4.5999999999999996</v>
      </c>
      <c r="D6" s="3" t="s">
        <v>9</v>
      </c>
      <c r="E6" s="3"/>
    </row>
    <row r="7" spans="1:16" x14ac:dyDescent="0.25">
      <c r="A7" s="3" t="s">
        <v>34</v>
      </c>
      <c r="B7" s="3"/>
      <c r="C7" s="6">
        <v>0.15</v>
      </c>
      <c r="D7" s="3" t="s">
        <v>9</v>
      </c>
      <c r="E7" s="3"/>
      <c r="F7" s="28"/>
      <c r="G7" s="27"/>
      <c r="H7" s="27"/>
      <c r="I7" s="27"/>
      <c r="J7" s="27"/>
      <c r="K7" s="27"/>
      <c r="L7" s="27"/>
      <c r="M7" s="27"/>
      <c r="N7" s="28"/>
    </row>
    <row r="8" spans="1:16" x14ac:dyDescent="0.25">
      <c r="A8" s="3"/>
      <c r="B8" s="3"/>
      <c r="C8" s="3"/>
      <c r="D8" s="3"/>
      <c r="E8" s="3"/>
      <c r="F8" s="28"/>
      <c r="G8" s="27"/>
      <c r="H8" s="27"/>
      <c r="I8" s="27"/>
      <c r="J8" s="27"/>
      <c r="K8" s="27"/>
      <c r="L8" s="27"/>
      <c r="M8" s="27"/>
      <c r="N8" s="28"/>
      <c r="P8" s="1"/>
    </row>
    <row r="9" spans="1:16" x14ac:dyDescent="0.25">
      <c r="A9" s="7" t="s">
        <v>35</v>
      </c>
      <c r="B9" s="8"/>
      <c r="C9" s="9">
        <v>0.1</v>
      </c>
      <c r="D9" s="10"/>
      <c r="E9" s="11"/>
      <c r="F9" s="28"/>
      <c r="G9" s="27"/>
      <c r="H9" s="27"/>
      <c r="I9" s="27"/>
      <c r="J9" s="27"/>
      <c r="K9" s="27"/>
      <c r="L9" s="27"/>
      <c r="M9" s="27"/>
      <c r="N9" s="28"/>
      <c r="P9" s="1"/>
    </row>
    <row r="10" spans="1:16" x14ac:dyDescent="0.25">
      <c r="A10" s="8" t="s">
        <v>36</v>
      </c>
      <c r="B10" s="8"/>
      <c r="C10" s="12">
        <v>3.72</v>
      </c>
      <c r="D10" s="12">
        <v>5.58</v>
      </c>
      <c r="E10" s="8"/>
      <c r="F10" s="28"/>
      <c r="G10" s="27"/>
      <c r="H10" s="27"/>
      <c r="I10" s="27"/>
      <c r="J10" s="27"/>
      <c r="K10" s="27"/>
      <c r="L10" s="27"/>
      <c r="M10" s="27"/>
      <c r="N10" s="28"/>
      <c r="P10" s="1"/>
    </row>
    <row r="11" spans="1:16" x14ac:dyDescent="0.25">
      <c r="A11" s="8" t="s">
        <v>37</v>
      </c>
      <c r="B11" s="8"/>
      <c r="C11" s="13">
        <f>AVERAGE(C10:D10)</f>
        <v>4.6500000000000004</v>
      </c>
      <c r="D11" s="13"/>
      <c r="E11" s="8"/>
      <c r="F11" s="28"/>
      <c r="G11" s="27"/>
      <c r="H11" s="27"/>
      <c r="I11" s="27"/>
      <c r="J11" s="27"/>
      <c r="K11" s="27"/>
      <c r="L11" s="27"/>
      <c r="M11" s="27"/>
      <c r="N11" s="28"/>
      <c r="P11" s="1"/>
    </row>
    <row r="12" spans="1:16" x14ac:dyDescent="0.25">
      <c r="A12" s="8" t="s">
        <v>38</v>
      </c>
      <c r="B12" s="8"/>
      <c r="C12" s="25">
        <f>IF(((D10-C10)/6)&lt;((C11*C9)/3),(D10-C10)/6,(C11*C9/3))</f>
        <v>0.15500000000000003</v>
      </c>
      <c r="D12" s="10"/>
      <c r="E12" s="8"/>
      <c r="F12" s="28"/>
      <c r="G12" s="27"/>
      <c r="H12" s="27"/>
      <c r="I12" s="27"/>
      <c r="J12" s="27"/>
      <c r="K12" s="27"/>
      <c r="L12" s="27"/>
      <c r="M12" s="27"/>
      <c r="N12" s="28"/>
      <c r="P12" s="1"/>
    </row>
    <row r="13" spans="1:16" x14ac:dyDescent="0.25">
      <c r="A13" s="3"/>
      <c r="B13" s="3"/>
      <c r="C13" s="3"/>
      <c r="D13" s="3"/>
      <c r="E13" s="3"/>
      <c r="F13" s="28"/>
      <c r="G13" s="27"/>
      <c r="H13" s="27"/>
      <c r="I13" s="27"/>
      <c r="J13" s="27"/>
      <c r="K13" s="27"/>
      <c r="L13" s="27"/>
      <c r="M13" s="27"/>
      <c r="N13" s="28"/>
      <c r="P13" s="1"/>
    </row>
    <row r="14" spans="1:16" x14ac:dyDescent="0.25">
      <c r="A14" s="14" t="s">
        <v>39</v>
      </c>
      <c r="B14" s="3"/>
      <c r="C14" s="3"/>
      <c r="D14" s="3"/>
      <c r="E14" s="3"/>
      <c r="F14" s="28"/>
      <c r="G14" s="27"/>
      <c r="H14" s="27"/>
      <c r="I14" s="27"/>
      <c r="J14" s="27"/>
      <c r="K14" s="27"/>
      <c r="L14" s="27"/>
      <c r="M14" s="27"/>
      <c r="N14" s="28"/>
      <c r="P14" s="1"/>
    </row>
    <row r="15" spans="1:16" x14ac:dyDescent="0.25">
      <c r="A15" s="3" t="s">
        <v>40</v>
      </c>
      <c r="B15" s="15" t="e">
        <f>AVERAGE(B19:B43)</f>
        <v>#DIV/0!</v>
      </c>
      <c r="C15" s="3" t="s">
        <v>13</v>
      </c>
      <c r="D15" s="16" t="e">
        <f>(B15-C6)/C6</f>
        <v>#DIV/0!</v>
      </c>
      <c r="E15" s="3"/>
      <c r="F15" s="28"/>
      <c r="G15" s="27"/>
      <c r="H15" s="27"/>
      <c r="I15" s="27"/>
      <c r="J15" s="27"/>
      <c r="K15" s="27"/>
      <c r="L15" s="27"/>
      <c r="M15" s="27"/>
      <c r="N15" s="28"/>
      <c r="P15" s="1"/>
    </row>
    <row r="16" spans="1:16" x14ac:dyDescent="0.25">
      <c r="A16" s="3" t="s">
        <v>41</v>
      </c>
      <c r="B16" s="15" t="e">
        <f>STDEV(B19:B43)</f>
        <v>#DIV/0!</v>
      </c>
      <c r="C16" s="3" t="s">
        <v>12</v>
      </c>
      <c r="D16" s="16" t="e">
        <f>B16/B15</f>
        <v>#DIV/0!</v>
      </c>
      <c r="E16" s="3"/>
      <c r="F16" s="28"/>
      <c r="G16" s="27"/>
      <c r="H16" s="27"/>
      <c r="I16" s="27"/>
      <c r="J16" s="27"/>
      <c r="K16" s="27"/>
      <c r="L16" s="27"/>
      <c r="M16" s="27"/>
      <c r="N16" s="28"/>
      <c r="P16" s="1"/>
    </row>
    <row r="17" spans="1:16" ht="15.75" thickBot="1" x14ac:dyDescent="0.3">
      <c r="A17" s="3"/>
      <c r="B17" s="3"/>
      <c r="C17" s="3"/>
      <c r="D17" s="3"/>
      <c r="E17" s="3"/>
      <c r="F17" s="28"/>
      <c r="G17" s="27"/>
      <c r="H17" s="27"/>
      <c r="I17" s="27"/>
      <c r="J17" s="27"/>
      <c r="K17" s="27"/>
      <c r="L17" s="27"/>
      <c r="M17" s="27"/>
      <c r="N17" s="28"/>
      <c r="P17" s="1"/>
    </row>
    <row r="18" spans="1:16" x14ac:dyDescent="0.25">
      <c r="A18" s="17" t="s">
        <v>42</v>
      </c>
      <c r="B18" s="18" t="s">
        <v>43</v>
      </c>
      <c r="C18" s="19" t="s">
        <v>44</v>
      </c>
      <c r="D18" s="27"/>
      <c r="E18" s="27"/>
      <c r="F18" s="28">
        <v>0</v>
      </c>
      <c r="G18" s="27">
        <v>1</v>
      </c>
      <c r="H18" s="27">
        <v>2</v>
      </c>
      <c r="I18" s="27">
        <v>3</v>
      </c>
      <c r="J18" s="27">
        <v>4</v>
      </c>
      <c r="K18" s="27">
        <v>5</v>
      </c>
      <c r="L18" s="27">
        <v>6</v>
      </c>
      <c r="M18" s="27">
        <v>7</v>
      </c>
      <c r="N18" s="28">
        <v>8</v>
      </c>
      <c r="P18" s="1"/>
    </row>
    <row r="19" spans="1:16" x14ac:dyDescent="0.25">
      <c r="A19" s="20"/>
      <c r="B19" s="21"/>
      <c r="C19" s="22"/>
      <c r="D19" s="27">
        <f>IF(ABS((B19-$C$6)/$C$7)&gt;3.5,(3.5*(B19-$C$6)/ABS(B19-$C$6))+4,(B19-$C$6)/$C$7+4)</f>
        <v>0.5</v>
      </c>
      <c r="E19" s="27" t="e">
        <f>IF(B19&gt;0,D19,#N/A)</f>
        <v>#N/A</v>
      </c>
      <c r="F19" s="28">
        <v>1</v>
      </c>
      <c r="G19" s="27">
        <v>1</v>
      </c>
      <c r="H19" s="27">
        <v>2</v>
      </c>
      <c r="I19" s="27">
        <v>3</v>
      </c>
      <c r="J19" s="27">
        <v>4</v>
      </c>
      <c r="K19" s="27">
        <v>5</v>
      </c>
      <c r="L19" s="27">
        <v>6</v>
      </c>
      <c r="M19" s="27">
        <v>7</v>
      </c>
      <c r="N19" s="28">
        <v>8</v>
      </c>
      <c r="P19" s="1"/>
    </row>
    <row r="20" spans="1:16" x14ac:dyDescent="0.25">
      <c r="A20" s="20"/>
      <c r="B20" s="21"/>
      <c r="C20" s="22"/>
      <c r="D20" s="27">
        <f t="shared" ref="D20:D43" si="0">IF(ABS((B20-$C$6)/$C$7)&gt;3.5,(3.5*(B20-$C$6)/ABS(B20-$C$6))+4,(B20-$C$6)/$C$7+4)</f>
        <v>0.5</v>
      </c>
      <c r="E20" s="27" t="e">
        <f t="shared" ref="E20:E43" si="1">IF(B20&gt;0,D20,#N/A)</f>
        <v>#N/A</v>
      </c>
      <c r="F20" s="28">
        <v>2</v>
      </c>
      <c r="G20" s="27">
        <v>1</v>
      </c>
      <c r="H20" s="27">
        <v>2</v>
      </c>
      <c r="I20" s="27">
        <v>3</v>
      </c>
      <c r="J20" s="27">
        <v>4</v>
      </c>
      <c r="K20" s="27">
        <v>5</v>
      </c>
      <c r="L20" s="27">
        <v>6</v>
      </c>
      <c r="M20" s="27">
        <v>7</v>
      </c>
      <c r="N20" s="28">
        <v>8</v>
      </c>
      <c r="P20" s="1"/>
    </row>
    <row r="21" spans="1:16" x14ac:dyDescent="0.25">
      <c r="A21" s="20"/>
      <c r="B21" s="21"/>
      <c r="C21" s="22"/>
      <c r="D21" s="27">
        <f t="shared" si="0"/>
        <v>0.5</v>
      </c>
      <c r="E21" s="27" t="e">
        <f t="shared" si="1"/>
        <v>#N/A</v>
      </c>
      <c r="F21" s="28">
        <v>3</v>
      </c>
      <c r="G21" s="27">
        <v>1</v>
      </c>
      <c r="H21" s="27">
        <v>2</v>
      </c>
      <c r="I21" s="27">
        <v>3</v>
      </c>
      <c r="J21" s="27">
        <v>4</v>
      </c>
      <c r="K21" s="27">
        <v>5</v>
      </c>
      <c r="L21" s="27">
        <v>6</v>
      </c>
      <c r="M21" s="27">
        <v>7</v>
      </c>
      <c r="N21" s="28">
        <v>8</v>
      </c>
      <c r="P21" s="1"/>
    </row>
    <row r="22" spans="1:16" x14ac:dyDescent="0.25">
      <c r="A22" s="20"/>
      <c r="B22" s="21"/>
      <c r="C22" s="22"/>
      <c r="D22" s="27">
        <f t="shared" si="0"/>
        <v>0.5</v>
      </c>
      <c r="E22" s="27" t="e">
        <f t="shared" si="1"/>
        <v>#N/A</v>
      </c>
      <c r="F22" s="28">
        <v>4</v>
      </c>
      <c r="G22" s="27">
        <v>1</v>
      </c>
      <c r="H22" s="27">
        <v>2</v>
      </c>
      <c r="I22" s="27">
        <v>3</v>
      </c>
      <c r="J22" s="27">
        <v>4</v>
      </c>
      <c r="K22" s="27">
        <v>5</v>
      </c>
      <c r="L22" s="27">
        <v>6</v>
      </c>
      <c r="M22" s="27">
        <v>7</v>
      </c>
      <c r="N22" s="28">
        <v>8</v>
      </c>
      <c r="P22" s="1"/>
    </row>
    <row r="23" spans="1:16" x14ac:dyDescent="0.25">
      <c r="A23" s="20"/>
      <c r="B23" s="21"/>
      <c r="C23" s="22"/>
      <c r="D23" s="27">
        <f t="shared" si="0"/>
        <v>0.5</v>
      </c>
      <c r="E23" s="27" t="e">
        <f t="shared" si="1"/>
        <v>#N/A</v>
      </c>
      <c r="F23" s="28">
        <v>5</v>
      </c>
      <c r="G23" s="27">
        <v>1</v>
      </c>
      <c r="H23" s="27">
        <v>2</v>
      </c>
      <c r="I23" s="27">
        <v>3</v>
      </c>
      <c r="J23" s="27">
        <v>4</v>
      </c>
      <c r="K23" s="27">
        <v>5</v>
      </c>
      <c r="L23" s="27">
        <v>6</v>
      </c>
      <c r="M23" s="27">
        <v>7</v>
      </c>
      <c r="N23" s="28">
        <v>8</v>
      </c>
      <c r="P23" s="1"/>
    </row>
    <row r="24" spans="1:16" x14ac:dyDescent="0.25">
      <c r="A24" s="20"/>
      <c r="B24" s="21"/>
      <c r="C24" s="22"/>
      <c r="D24" s="27">
        <f t="shared" si="0"/>
        <v>0.5</v>
      </c>
      <c r="E24" s="27" t="e">
        <f t="shared" si="1"/>
        <v>#N/A</v>
      </c>
      <c r="F24" s="28">
        <v>6</v>
      </c>
      <c r="G24" s="27">
        <v>1</v>
      </c>
      <c r="H24" s="27">
        <v>2</v>
      </c>
      <c r="I24" s="27">
        <v>3</v>
      </c>
      <c r="J24" s="27">
        <v>4</v>
      </c>
      <c r="K24" s="27">
        <v>5</v>
      </c>
      <c r="L24" s="27">
        <v>6</v>
      </c>
      <c r="M24" s="27">
        <v>7</v>
      </c>
      <c r="N24" s="28">
        <v>8</v>
      </c>
      <c r="P24" s="1"/>
    </row>
    <row r="25" spans="1:16" x14ac:dyDescent="0.25">
      <c r="A25" s="20"/>
      <c r="B25" s="21"/>
      <c r="C25" s="22"/>
      <c r="D25" s="27">
        <f t="shared" si="0"/>
        <v>0.5</v>
      </c>
      <c r="E25" s="27" t="e">
        <f t="shared" si="1"/>
        <v>#N/A</v>
      </c>
      <c r="F25" s="28">
        <v>7</v>
      </c>
      <c r="G25" s="27">
        <v>1</v>
      </c>
      <c r="H25" s="27">
        <v>2</v>
      </c>
      <c r="I25" s="27">
        <v>3</v>
      </c>
      <c r="J25" s="27">
        <v>4</v>
      </c>
      <c r="K25" s="27">
        <v>5</v>
      </c>
      <c r="L25" s="27">
        <v>6</v>
      </c>
      <c r="M25" s="27">
        <v>7</v>
      </c>
      <c r="N25" s="28">
        <v>8</v>
      </c>
      <c r="P25" s="1"/>
    </row>
    <row r="26" spans="1:16" x14ac:dyDescent="0.25">
      <c r="A26" s="20"/>
      <c r="B26" s="21"/>
      <c r="C26" s="22"/>
      <c r="D26" s="27">
        <f t="shared" si="0"/>
        <v>0.5</v>
      </c>
      <c r="E26" s="27" t="e">
        <f t="shared" si="1"/>
        <v>#N/A</v>
      </c>
      <c r="F26" s="28">
        <v>8</v>
      </c>
      <c r="G26" s="27">
        <v>1</v>
      </c>
      <c r="H26" s="27">
        <v>2</v>
      </c>
      <c r="I26" s="27">
        <v>3</v>
      </c>
      <c r="J26" s="27">
        <v>4</v>
      </c>
      <c r="K26" s="27">
        <v>5</v>
      </c>
      <c r="L26" s="27">
        <v>6</v>
      </c>
      <c r="M26" s="27">
        <v>7</v>
      </c>
      <c r="N26" s="28">
        <v>8</v>
      </c>
      <c r="P26" s="1"/>
    </row>
    <row r="27" spans="1:16" x14ac:dyDescent="0.25">
      <c r="A27" s="20"/>
      <c r="B27" s="21"/>
      <c r="C27" s="22"/>
      <c r="D27" s="27">
        <f t="shared" si="0"/>
        <v>0.5</v>
      </c>
      <c r="E27" s="27" t="e">
        <f t="shared" si="1"/>
        <v>#N/A</v>
      </c>
      <c r="F27" s="28">
        <v>9</v>
      </c>
      <c r="G27" s="27">
        <v>1</v>
      </c>
      <c r="H27" s="27">
        <v>2</v>
      </c>
      <c r="I27" s="27">
        <v>3</v>
      </c>
      <c r="J27" s="27">
        <v>4</v>
      </c>
      <c r="K27" s="27">
        <v>5</v>
      </c>
      <c r="L27" s="27">
        <v>6</v>
      </c>
      <c r="M27" s="27">
        <v>7</v>
      </c>
      <c r="N27" s="28">
        <v>8</v>
      </c>
      <c r="P27" s="1"/>
    </row>
    <row r="28" spans="1:16" x14ac:dyDescent="0.25">
      <c r="A28" s="20"/>
      <c r="B28" s="21"/>
      <c r="C28" s="22"/>
      <c r="D28" s="27">
        <f t="shared" si="0"/>
        <v>0.5</v>
      </c>
      <c r="E28" s="27" t="e">
        <f t="shared" si="1"/>
        <v>#N/A</v>
      </c>
      <c r="F28" s="28">
        <v>10</v>
      </c>
      <c r="G28" s="27">
        <v>1</v>
      </c>
      <c r="H28" s="27">
        <v>2</v>
      </c>
      <c r="I28" s="27">
        <v>3</v>
      </c>
      <c r="J28" s="27">
        <v>4</v>
      </c>
      <c r="K28" s="27">
        <v>5</v>
      </c>
      <c r="L28" s="27">
        <v>6</v>
      </c>
      <c r="M28" s="27">
        <v>7</v>
      </c>
      <c r="N28" s="28">
        <v>8</v>
      </c>
      <c r="P28" s="1"/>
    </row>
    <row r="29" spans="1:16" x14ac:dyDescent="0.25">
      <c r="A29" s="20"/>
      <c r="B29" s="21"/>
      <c r="C29" s="22"/>
      <c r="D29" s="27">
        <f t="shared" si="0"/>
        <v>0.5</v>
      </c>
      <c r="E29" s="27" t="e">
        <f t="shared" si="1"/>
        <v>#N/A</v>
      </c>
      <c r="F29" s="28">
        <v>11</v>
      </c>
      <c r="G29" s="27">
        <v>1</v>
      </c>
      <c r="H29" s="27">
        <v>2</v>
      </c>
      <c r="I29" s="27">
        <v>3</v>
      </c>
      <c r="J29" s="27">
        <v>4</v>
      </c>
      <c r="K29" s="27">
        <v>5</v>
      </c>
      <c r="L29" s="27">
        <v>6</v>
      </c>
      <c r="M29" s="27">
        <v>7</v>
      </c>
      <c r="N29" s="28">
        <v>8</v>
      </c>
      <c r="P29" s="1"/>
    </row>
    <row r="30" spans="1:16" x14ac:dyDescent="0.25">
      <c r="A30" s="20"/>
      <c r="B30" s="21"/>
      <c r="C30" s="22"/>
      <c r="D30" s="27">
        <f t="shared" si="0"/>
        <v>0.5</v>
      </c>
      <c r="E30" s="27" t="e">
        <f t="shared" si="1"/>
        <v>#N/A</v>
      </c>
      <c r="F30" s="28">
        <v>12</v>
      </c>
      <c r="G30" s="27">
        <v>1</v>
      </c>
      <c r="H30" s="27">
        <v>2</v>
      </c>
      <c r="I30" s="27">
        <v>3</v>
      </c>
      <c r="J30" s="27">
        <v>4</v>
      </c>
      <c r="K30" s="27">
        <v>5</v>
      </c>
      <c r="L30" s="27">
        <v>6</v>
      </c>
      <c r="M30" s="27">
        <v>7</v>
      </c>
      <c r="N30" s="28">
        <v>8</v>
      </c>
      <c r="P30" s="1"/>
    </row>
    <row r="31" spans="1:16" x14ac:dyDescent="0.25">
      <c r="A31" s="20"/>
      <c r="B31" s="21"/>
      <c r="C31" s="22"/>
      <c r="D31" s="27">
        <f t="shared" si="0"/>
        <v>0.5</v>
      </c>
      <c r="E31" s="27" t="e">
        <f t="shared" si="1"/>
        <v>#N/A</v>
      </c>
      <c r="F31" s="28">
        <v>13</v>
      </c>
      <c r="G31" s="27">
        <v>1</v>
      </c>
      <c r="H31" s="27">
        <v>2</v>
      </c>
      <c r="I31" s="27">
        <v>3</v>
      </c>
      <c r="J31" s="27">
        <v>4</v>
      </c>
      <c r="K31" s="27">
        <v>5</v>
      </c>
      <c r="L31" s="27">
        <v>6</v>
      </c>
      <c r="M31" s="27">
        <v>7</v>
      </c>
      <c r="N31" s="28">
        <v>8</v>
      </c>
      <c r="P31" s="1"/>
    </row>
    <row r="32" spans="1:16" x14ac:dyDescent="0.25">
      <c r="A32" s="20"/>
      <c r="B32" s="21"/>
      <c r="C32" s="22"/>
      <c r="D32" s="27">
        <f t="shared" si="0"/>
        <v>0.5</v>
      </c>
      <c r="E32" s="27" t="e">
        <f t="shared" si="1"/>
        <v>#N/A</v>
      </c>
      <c r="F32" s="28">
        <v>14</v>
      </c>
      <c r="G32" s="27">
        <v>1</v>
      </c>
      <c r="H32" s="27">
        <v>2</v>
      </c>
      <c r="I32" s="27">
        <v>3</v>
      </c>
      <c r="J32" s="27">
        <v>4</v>
      </c>
      <c r="K32" s="27">
        <v>5</v>
      </c>
      <c r="L32" s="27">
        <v>6</v>
      </c>
      <c r="M32" s="27">
        <v>7</v>
      </c>
      <c r="N32" s="28">
        <v>8</v>
      </c>
      <c r="P32" s="1"/>
    </row>
    <row r="33" spans="1:16" x14ac:dyDescent="0.25">
      <c r="A33" s="20"/>
      <c r="B33" s="21"/>
      <c r="C33" s="22"/>
      <c r="D33" s="27">
        <f t="shared" si="0"/>
        <v>0.5</v>
      </c>
      <c r="E33" s="27" t="e">
        <f t="shared" si="1"/>
        <v>#N/A</v>
      </c>
      <c r="F33" s="28">
        <v>15</v>
      </c>
      <c r="G33" s="27">
        <v>1</v>
      </c>
      <c r="H33" s="27">
        <v>2</v>
      </c>
      <c r="I33" s="27">
        <v>3</v>
      </c>
      <c r="J33" s="27">
        <v>4</v>
      </c>
      <c r="K33" s="27">
        <v>5</v>
      </c>
      <c r="L33" s="27">
        <v>6</v>
      </c>
      <c r="M33" s="27">
        <v>7</v>
      </c>
      <c r="N33" s="28">
        <v>8</v>
      </c>
      <c r="P33" s="1"/>
    </row>
    <row r="34" spans="1:16" x14ac:dyDescent="0.25">
      <c r="A34" s="20"/>
      <c r="B34" s="21"/>
      <c r="C34" s="22"/>
      <c r="D34" s="27">
        <f t="shared" si="0"/>
        <v>0.5</v>
      </c>
      <c r="E34" s="27" t="e">
        <f t="shared" si="1"/>
        <v>#N/A</v>
      </c>
      <c r="F34" s="28">
        <v>16</v>
      </c>
      <c r="G34" s="27">
        <v>1</v>
      </c>
      <c r="H34" s="27">
        <v>2</v>
      </c>
      <c r="I34" s="27">
        <v>3</v>
      </c>
      <c r="J34" s="27">
        <v>4</v>
      </c>
      <c r="K34" s="27">
        <v>5</v>
      </c>
      <c r="L34" s="27">
        <v>6</v>
      </c>
      <c r="M34" s="27">
        <v>7</v>
      </c>
      <c r="N34" s="28">
        <v>8</v>
      </c>
    </row>
    <row r="35" spans="1:16" x14ac:dyDescent="0.25">
      <c r="A35" s="20"/>
      <c r="B35" s="21"/>
      <c r="C35" s="22"/>
      <c r="D35" s="27">
        <f t="shared" si="0"/>
        <v>0.5</v>
      </c>
      <c r="E35" s="27" t="e">
        <f t="shared" si="1"/>
        <v>#N/A</v>
      </c>
      <c r="F35" s="28">
        <v>17</v>
      </c>
      <c r="G35" s="27">
        <v>1</v>
      </c>
      <c r="H35" s="27">
        <v>2</v>
      </c>
      <c r="I35" s="27">
        <v>3</v>
      </c>
      <c r="J35" s="27">
        <v>4</v>
      </c>
      <c r="K35" s="27">
        <v>5</v>
      </c>
      <c r="L35" s="27">
        <v>6</v>
      </c>
      <c r="M35" s="27">
        <v>7</v>
      </c>
      <c r="N35" s="28">
        <v>8</v>
      </c>
    </row>
    <row r="36" spans="1:16" x14ac:dyDescent="0.25">
      <c r="A36" s="20"/>
      <c r="B36" s="21"/>
      <c r="C36" s="22"/>
      <c r="D36" s="27">
        <f t="shared" si="0"/>
        <v>0.5</v>
      </c>
      <c r="E36" s="27" t="e">
        <f t="shared" si="1"/>
        <v>#N/A</v>
      </c>
      <c r="F36" s="28">
        <v>18</v>
      </c>
      <c r="G36" s="27">
        <v>1</v>
      </c>
      <c r="H36" s="27">
        <v>2</v>
      </c>
      <c r="I36" s="27">
        <v>3</v>
      </c>
      <c r="J36" s="27">
        <v>4</v>
      </c>
      <c r="K36" s="27">
        <v>5</v>
      </c>
      <c r="L36" s="27">
        <v>6</v>
      </c>
      <c r="M36" s="27">
        <v>7</v>
      </c>
      <c r="N36" s="28">
        <v>8</v>
      </c>
    </row>
    <row r="37" spans="1:16" x14ac:dyDescent="0.25">
      <c r="A37" s="20"/>
      <c r="B37" s="21"/>
      <c r="C37" s="22"/>
      <c r="D37" s="27">
        <f t="shared" si="0"/>
        <v>0.5</v>
      </c>
      <c r="E37" s="27" t="e">
        <f t="shared" si="1"/>
        <v>#N/A</v>
      </c>
      <c r="F37" s="28">
        <v>19</v>
      </c>
      <c r="G37" s="27">
        <v>1</v>
      </c>
      <c r="H37" s="27">
        <v>2</v>
      </c>
      <c r="I37" s="27">
        <v>3</v>
      </c>
      <c r="J37" s="27">
        <v>4</v>
      </c>
      <c r="K37" s="27">
        <v>5</v>
      </c>
      <c r="L37" s="27">
        <v>6</v>
      </c>
      <c r="M37" s="27">
        <v>7</v>
      </c>
      <c r="N37" s="28">
        <v>8</v>
      </c>
    </row>
    <row r="38" spans="1:16" x14ac:dyDescent="0.25">
      <c r="A38" s="20"/>
      <c r="B38" s="21"/>
      <c r="C38" s="22"/>
      <c r="D38" s="27">
        <f t="shared" si="0"/>
        <v>0.5</v>
      </c>
      <c r="E38" s="27" t="e">
        <f t="shared" si="1"/>
        <v>#N/A</v>
      </c>
      <c r="F38" s="28">
        <v>20</v>
      </c>
      <c r="G38" s="27">
        <v>1</v>
      </c>
      <c r="H38" s="27">
        <v>2</v>
      </c>
      <c r="I38" s="27">
        <v>3</v>
      </c>
      <c r="J38" s="27">
        <v>4</v>
      </c>
      <c r="K38" s="27">
        <v>5</v>
      </c>
      <c r="L38" s="27">
        <v>6</v>
      </c>
      <c r="M38" s="27">
        <v>7</v>
      </c>
      <c r="N38" s="28">
        <v>8</v>
      </c>
    </row>
    <row r="39" spans="1:16" x14ac:dyDescent="0.25">
      <c r="A39" s="20"/>
      <c r="B39" s="21"/>
      <c r="C39" s="22"/>
      <c r="D39" s="27">
        <f t="shared" si="0"/>
        <v>0.5</v>
      </c>
      <c r="E39" s="27" t="e">
        <f t="shared" si="1"/>
        <v>#N/A</v>
      </c>
      <c r="F39" s="28">
        <v>21</v>
      </c>
      <c r="G39" s="27">
        <v>1</v>
      </c>
      <c r="H39" s="27">
        <v>2</v>
      </c>
      <c r="I39" s="27">
        <v>3</v>
      </c>
      <c r="J39" s="27">
        <v>4</v>
      </c>
      <c r="K39" s="27">
        <v>5</v>
      </c>
      <c r="L39" s="27">
        <v>6</v>
      </c>
      <c r="M39" s="27">
        <v>7</v>
      </c>
      <c r="N39" s="28">
        <v>8</v>
      </c>
    </row>
    <row r="40" spans="1:16" x14ac:dyDescent="0.25">
      <c r="A40" s="20"/>
      <c r="B40" s="21"/>
      <c r="C40" s="22"/>
      <c r="D40" s="27">
        <f t="shared" si="0"/>
        <v>0.5</v>
      </c>
      <c r="E40" s="27" t="e">
        <f t="shared" si="1"/>
        <v>#N/A</v>
      </c>
      <c r="F40" s="28">
        <v>22</v>
      </c>
      <c r="G40" s="27">
        <v>1</v>
      </c>
      <c r="H40" s="27">
        <v>2</v>
      </c>
      <c r="I40" s="27">
        <v>3</v>
      </c>
      <c r="J40" s="27">
        <v>4</v>
      </c>
      <c r="K40" s="27">
        <v>5</v>
      </c>
      <c r="L40" s="27">
        <v>6</v>
      </c>
      <c r="M40" s="27">
        <v>7</v>
      </c>
      <c r="N40" s="28">
        <v>8</v>
      </c>
    </row>
    <row r="41" spans="1:16" x14ac:dyDescent="0.25">
      <c r="A41" s="20"/>
      <c r="B41" s="21"/>
      <c r="C41" s="22"/>
      <c r="D41" s="27">
        <f t="shared" si="0"/>
        <v>0.5</v>
      </c>
      <c r="E41" s="27" t="e">
        <f t="shared" si="1"/>
        <v>#N/A</v>
      </c>
      <c r="F41" s="28">
        <v>23</v>
      </c>
      <c r="G41" s="27">
        <v>1</v>
      </c>
      <c r="H41" s="27">
        <v>2</v>
      </c>
      <c r="I41" s="27">
        <v>3</v>
      </c>
      <c r="J41" s="27">
        <v>4</v>
      </c>
      <c r="K41" s="27">
        <v>5</v>
      </c>
      <c r="L41" s="27">
        <v>6</v>
      </c>
      <c r="M41" s="27">
        <v>7</v>
      </c>
      <c r="N41" s="28">
        <v>8</v>
      </c>
    </row>
    <row r="42" spans="1:16" x14ac:dyDescent="0.25">
      <c r="A42" s="20"/>
      <c r="B42" s="21"/>
      <c r="C42" s="22"/>
      <c r="D42" s="27">
        <f t="shared" si="0"/>
        <v>0.5</v>
      </c>
      <c r="E42" s="27" t="e">
        <f t="shared" si="1"/>
        <v>#N/A</v>
      </c>
      <c r="F42" s="28">
        <v>24</v>
      </c>
      <c r="G42" s="27">
        <v>1</v>
      </c>
      <c r="H42" s="27">
        <v>2</v>
      </c>
      <c r="I42" s="27">
        <v>3</v>
      </c>
      <c r="J42" s="27">
        <v>4</v>
      </c>
      <c r="K42" s="27">
        <v>5</v>
      </c>
      <c r="L42" s="27">
        <v>6</v>
      </c>
      <c r="M42" s="27">
        <v>7</v>
      </c>
      <c r="N42" s="28">
        <v>8</v>
      </c>
    </row>
    <row r="43" spans="1:16" ht="15.75" thickBot="1" x14ac:dyDescent="0.3">
      <c r="A43" s="26"/>
      <c r="B43" s="23"/>
      <c r="C43" s="24"/>
      <c r="D43" s="27">
        <f t="shared" si="0"/>
        <v>0.5</v>
      </c>
      <c r="E43" s="27" t="e">
        <f t="shared" si="1"/>
        <v>#N/A</v>
      </c>
      <c r="F43" s="28">
        <v>25</v>
      </c>
      <c r="G43" s="27">
        <v>1</v>
      </c>
      <c r="H43" s="27">
        <v>2</v>
      </c>
      <c r="I43" s="27">
        <v>3</v>
      </c>
      <c r="J43" s="27">
        <v>4</v>
      </c>
      <c r="K43" s="27">
        <v>5</v>
      </c>
      <c r="L43" s="27">
        <v>6</v>
      </c>
      <c r="M43" s="27">
        <v>7</v>
      </c>
      <c r="N43" s="28">
        <v>8</v>
      </c>
    </row>
    <row r="44" spans="1:16" x14ac:dyDescent="0.25">
      <c r="F44" s="28"/>
      <c r="G44" s="27"/>
      <c r="H44" s="27"/>
      <c r="I44" s="27"/>
      <c r="J44" s="27"/>
      <c r="K44" s="27"/>
      <c r="L44" s="27"/>
      <c r="M44" s="27"/>
      <c r="N44" s="28"/>
    </row>
    <row r="45" spans="1:16" x14ac:dyDescent="0.25">
      <c r="L45" s="3" t="s">
        <v>15</v>
      </c>
    </row>
    <row r="47" spans="1:16" x14ac:dyDescent="0.25">
      <c r="A47" s="2"/>
    </row>
    <row r="49" spans="1:1" x14ac:dyDescent="0.25">
      <c r="A49" s="31"/>
    </row>
  </sheetData>
  <pageMargins left="0.70866141732283472" right="0" top="0.78740157480314965" bottom="0.78740157480314965" header="0.31496062992125984" footer="0.31496062992125984"/>
  <pageSetup paperSize="9" orientation="portrait" horizontalDpi="1200" verticalDpi="120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9"/>
  <sheetViews>
    <sheetView workbookViewId="0">
      <selection activeCell="C8" sqref="C8"/>
    </sheetView>
    <sheetView topLeftCell="A19" workbookViewId="1">
      <selection activeCell="A18" sqref="A18:C18"/>
    </sheetView>
  </sheetViews>
  <sheetFormatPr baseColWidth="10" defaultRowHeight="15" x14ac:dyDescent="0.25"/>
  <cols>
    <col min="1" max="1" width="9.7109375" customWidth="1"/>
    <col min="2" max="3" width="8.140625" customWidth="1"/>
    <col min="4" max="4" width="6.42578125" customWidth="1"/>
    <col min="5" max="5" width="1.5703125" customWidth="1"/>
    <col min="6" max="6" width="9.28515625" customWidth="1"/>
    <col min="7" max="13" width="6.28515625" style="3" customWidth="1"/>
    <col min="14" max="14" width="7.140625" customWidth="1"/>
  </cols>
  <sheetData>
    <row r="1" spans="1:16" x14ac:dyDescent="0.25">
      <c r="A1" s="2" t="s">
        <v>31</v>
      </c>
    </row>
    <row r="3" spans="1:16" x14ac:dyDescent="0.25">
      <c r="A3" s="3" t="s">
        <v>10</v>
      </c>
      <c r="B3" s="4" t="s">
        <v>18</v>
      </c>
      <c r="C3" s="5" t="s">
        <v>11</v>
      </c>
      <c r="D3" s="6"/>
      <c r="E3" s="3"/>
    </row>
    <row r="4" spans="1:16" ht="15.75" x14ac:dyDescent="0.25">
      <c r="A4" s="3" t="s">
        <v>32</v>
      </c>
      <c r="B4" s="4" t="s">
        <v>29</v>
      </c>
      <c r="C4" s="5" t="s">
        <v>11</v>
      </c>
      <c r="D4" s="44">
        <v>10180693</v>
      </c>
      <c r="E4" s="3"/>
      <c r="G4" s="29" t="s">
        <v>2</v>
      </c>
      <c r="H4" s="29" t="s">
        <v>3</v>
      </c>
      <c r="I4" s="29" t="s">
        <v>4</v>
      </c>
      <c r="J4" s="29" t="s">
        <v>5</v>
      </c>
      <c r="K4" s="29" t="s">
        <v>6</v>
      </c>
      <c r="L4" s="29" t="s">
        <v>7</v>
      </c>
      <c r="M4" s="29" t="s">
        <v>8</v>
      </c>
    </row>
    <row r="5" spans="1:16" ht="15.75" x14ac:dyDescent="0.25">
      <c r="A5" s="3"/>
      <c r="B5" s="3"/>
      <c r="C5" s="3"/>
      <c r="D5" s="3"/>
      <c r="E5" s="3"/>
      <c r="G5" s="37">
        <f>$C$6-(3*$C$7)</f>
        <v>5.6199999999999992</v>
      </c>
      <c r="H5" s="37">
        <f>$C$6-(2*$C$7)</f>
        <v>5.8199999999999994</v>
      </c>
      <c r="I5" s="37">
        <f>$C$6-(1*$C$7)</f>
        <v>6.02</v>
      </c>
      <c r="J5" s="37">
        <f>$C$6-(0*$C$7)</f>
        <v>6.22</v>
      </c>
      <c r="K5" s="37">
        <f>$C$6+(1*$C$7)</f>
        <v>6.42</v>
      </c>
      <c r="L5" s="37">
        <f>$C$6+(2*$C$7)</f>
        <v>6.62</v>
      </c>
      <c r="M5" s="37">
        <f>$C$6+(3*$C$7)</f>
        <v>6.82</v>
      </c>
    </row>
    <row r="6" spans="1:16" x14ac:dyDescent="0.25">
      <c r="A6" s="3" t="s">
        <v>33</v>
      </c>
      <c r="B6" s="3"/>
      <c r="C6" s="6">
        <v>6.22</v>
      </c>
      <c r="D6" s="3" t="s">
        <v>9</v>
      </c>
      <c r="E6" s="3"/>
    </row>
    <row r="7" spans="1:16" x14ac:dyDescent="0.25">
      <c r="A7" s="3" t="s">
        <v>34</v>
      </c>
      <c r="B7" s="3"/>
      <c r="C7" s="6">
        <v>0.2</v>
      </c>
      <c r="D7" s="3" t="s">
        <v>9</v>
      </c>
      <c r="E7" s="3"/>
      <c r="F7" s="28"/>
      <c r="G7" s="27"/>
      <c r="H7" s="27"/>
      <c r="I7" s="27"/>
      <c r="J7" s="27"/>
      <c r="K7" s="27"/>
      <c r="L7" s="27"/>
      <c r="M7" s="27"/>
      <c r="N7" s="28"/>
    </row>
    <row r="8" spans="1:16" x14ac:dyDescent="0.25">
      <c r="A8" s="3"/>
      <c r="B8" s="3"/>
      <c r="C8" s="3"/>
      <c r="D8" s="3"/>
      <c r="E8" s="3"/>
      <c r="F8" s="28"/>
      <c r="G8" s="27"/>
      <c r="H8" s="27"/>
      <c r="I8" s="27"/>
      <c r="J8" s="27"/>
      <c r="K8" s="27"/>
      <c r="L8" s="27"/>
      <c r="M8" s="27"/>
      <c r="N8" s="28"/>
      <c r="P8" s="1"/>
    </row>
    <row r="9" spans="1:16" x14ac:dyDescent="0.25">
      <c r="A9" s="7" t="s">
        <v>35</v>
      </c>
      <c r="B9" s="8"/>
      <c r="C9" s="9">
        <v>0.1</v>
      </c>
      <c r="D9" s="10"/>
      <c r="E9" s="11"/>
      <c r="F9" s="28"/>
      <c r="G9" s="27"/>
      <c r="H9" s="27"/>
      <c r="I9" s="27"/>
      <c r="J9" s="27"/>
      <c r="K9" s="27"/>
      <c r="L9" s="27"/>
      <c r="M9" s="27"/>
      <c r="N9" s="28"/>
      <c r="P9" s="1"/>
    </row>
    <row r="10" spans="1:16" x14ac:dyDescent="0.25">
      <c r="A10" s="8" t="s">
        <v>36</v>
      </c>
      <c r="B10" s="8"/>
      <c r="C10" s="12">
        <v>4.9800000000000004</v>
      </c>
      <c r="D10" s="12">
        <v>7.46</v>
      </c>
      <c r="E10" s="8"/>
      <c r="F10" s="28"/>
      <c r="G10" s="27"/>
      <c r="H10" s="27"/>
      <c r="I10" s="27"/>
      <c r="J10" s="27"/>
      <c r="K10" s="27"/>
      <c r="L10" s="27"/>
      <c r="M10" s="27"/>
      <c r="N10" s="28"/>
      <c r="P10" s="1"/>
    </row>
    <row r="11" spans="1:16" x14ac:dyDescent="0.25">
      <c r="A11" s="8" t="s">
        <v>37</v>
      </c>
      <c r="B11" s="8"/>
      <c r="C11" s="13">
        <f>AVERAGE(C10:D10)</f>
        <v>6.2200000000000006</v>
      </c>
      <c r="D11" s="13"/>
      <c r="E11" s="8"/>
      <c r="F11" s="28"/>
      <c r="G11" s="27"/>
      <c r="H11" s="27"/>
      <c r="I11" s="27"/>
      <c r="J11" s="27"/>
      <c r="K11" s="27"/>
      <c r="L11" s="27"/>
      <c r="M11" s="27"/>
      <c r="N11" s="28"/>
      <c r="P11" s="1"/>
    </row>
    <row r="12" spans="1:16" x14ac:dyDescent="0.25">
      <c r="A12" s="8" t="s">
        <v>38</v>
      </c>
      <c r="B12" s="8"/>
      <c r="C12" s="25">
        <f>IF(((D10-C10)/6)&lt;((C11*C9)/3),(D10-C10)/6,(C11*C9/3))</f>
        <v>0.20733333333333337</v>
      </c>
      <c r="D12" s="10"/>
      <c r="E12" s="8"/>
      <c r="F12" s="28"/>
      <c r="G12" s="27"/>
      <c r="H12" s="27"/>
      <c r="I12" s="27"/>
      <c r="J12" s="27"/>
      <c r="K12" s="27"/>
      <c r="L12" s="27"/>
      <c r="M12" s="27"/>
      <c r="N12" s="28"/>
      <c r="P12" s="1"/>
    </row>
    <row r="13" spans="1:16" x14ac:dyDescent="0.25">
      <c r="A13" s="3"/>
      <c r="B13" s="3"/>
      <c r="C13" s="3"/>
      <c r="D13" s="3"/>
      <c r="E13" s="3"/>
      <c r="F13" s="28"/>
      <c r="G13" s="27"/>
      <c r="H13" s="27"/>
      <c r="I13" s="27"/>
      <c r="J13" s="27"/>
      <c r="K13" s="27"/>
      <c r="L13" s="27"/>
      <c r="M13" s="27"/>
      <c r="N13" s="28"/>
      <c r="P13" s="1"/>
    </row>
    <row r="14" spans="1:16" x14ac:dyDescent="0.25">
      <c r="A14" s="14" t="s">
        <v>39</v>
      </c>
      <c r="B14" s="3"/>
      <c r="C14" s="3"/>
      <c r="D14" s="3"/>
      <c r="E14" s="3"/>
      <c r="F14" s="28"/>
      <c r="G14" s="27"/>
      <c r="H14" s="27"/>
      <c r="I14" s="27"/>
      <c r="J14" s="27"/>
      <c r="K14" s="27"/>
      <c r="L14" s="27"/>
      <c r="M14" s="27"/>
      <c r="N14" s="28"/>
      <c r="P14" s="1"/>
    </row>
    <row r="15" spans="1:16" x14ac:dyDescent="0.25">
      <c r="A15" s="3" t="s">
        <v>40</v>
      </c>
      <c r="B15" s="15" t="e">
        <f>AVERAGE(B19:B43)</f>
        <v>#DIV/0!</v>
      </c>
      <c r="C15" s="3" t="s">
        <v>13</v>
      </c>
      <c r="D15" s="16" t="e">
        <f>(B15-C6)/C6</f>
        <v>#DIV/0!</v>
      </c>
      <c r="E15" s="3"/>
      <c r="F15" s="28"/>
      <c r="G15" s="27"/>
      <c r="H15" s="27"/>
      <c r="I15" s="27"/>
      <c r="J15" s="27"/>
      <c r="K15" s="27"/>
      <c r="L15" s="27"/>
      <c r="M15" s="27"/>
      <c r="N15" s="28"/>
      <c r="P15" s="1"/>
    </row>
    <row r="16" spans="1:16" x14ac:dyDescent="0.25">
      <c r="A16" s="3" t="s">
        <v>41</v>
      </c>
      <c r="B16" s="15" t="e">
        <f>STDEV(B19:B43)</f>
        <v>#DIV/0!</v>
      </c>
      <c r="C16" s="3" t="s">
        <v>12</v>
      </c>
      <c r="D16" s="16" t="e">
        <f>B16/B15</f>
        <v>#DIV/0!</v>
      </c>
      <c r="E16" s="3"/>
      <c r="F16" s="28"/>
      <c r="G16" s="27"/>
      <c r="H16" s="27"/>
      <c r="I16" s="27"/>
      <c r="J16" s="27"/>
      <c r="K16" s="27"/>
      <c r="L16" s="27"/>
      <c r="M16" s="27"/>
      <c r="N16" s="28"/>
      <c r="P16" s="1"/>
    </row>
    <row r="17" spans="1:16" ht="15.75" thickBot="1" x14ac:dyDescent="0.3">
      <c r="A17" s="3"/>
      <c r="B17" s="3"/>
      <c r="C17" s="3"/>
      <c r="D17" s="3"/>
      <c r="E17" s="3"/>
      <c r="F17" s="28"/>
      <c r="G17" s="27"/>
      <c r="H17" s="27"/>
      <c r="I17" s="27"/>
      <c r="J17" s="27"/>
      <c r="K17" s="27"/>
      <c r="L17" s="27"/>
      <c r="M17" s="27"/>
      <c r="N17" s="28"/>
      <c r="P17" s="1"/>
    </row>
    <row r="18" spans="1:16" x14ac:dyDescent="0.25">
      <c r="A18" s="17" t="s">
        <v>42</v>
      </c>
      <c r="B18" s="18" t="s">
        <v>43</v>
      </c>
      <c r="C18" s="19" t="s">
        <v>44</v>
      </c>
      <c r="D18" s="27"/>
      <c r="E18" s="27"/>
      <c r="F18" s="28">
        <v>0</v>
      </c>
      <c r="G18" s="27">
        <v>1</v>
      </c>
      <c r="H18" s="27">
        <v>2</v>
      </c>
      <c r="I18" s="27">
        <v>3</v>
      </c>
      <c r="J18" s="27">
        <v>4</v>
      </c>
      <c r="K18" s="27">
        <v>5</v>
      </c>
      <c r="L18" s="27">
        <v>6</v>
      </c>
      <c r="M18" s="27">
        <v>7</v>
      </c>
      <c r="N18" s="28">
        <v>8</v>
      </c>
      <c r="P18" s="1"/>
    </row>
    <row r="19" spans="1:16" x14ac:dyDescent="0.25">
      <c r="A19" s="20"/>
      <c r="B19" s="21"/>
      <c r="C19" s="22"/>
      <c r="D19" s="27">
        <f>IF(ABS((B19-$C$6)/$C$7)&gt;3.5,(3.5*(B19-$C$6)/ABS(B19-$C$6))+4,(B19-$C$6)/$C$7+4)</f>
        <v>0.5</v>
      </c>
      <c r="E19" s="27" t="e">
        <f>IF(B19&gt;0,D19,#N/A)</f>
        <v>#N/A</v>
      </c>
      <c r="F19" s="28">
        <v>1</v>
      </c>
      <c r="G19" s="27">
        <v>1</v>
      </c>
      <c r="H19" s="27">
        <v>2</v>
      </c>
      <c r="I19" s="27">
        <v>3</v>
      </c>
      <c r="J19" s="27">
        <v>4</v>
      </c>
      <c r="K19" s="27">
        <v>5</v>
      </c>
      <c r="L19" s="27">
        <v>6</v>
      </c>
      <c r="M19" s="27">
        <v>7</v>
      </c>
      <c r="N19" s="28">
        <v>8</v>
      </c>
      <c r="P19" s="1"/>
    </row>
    <row r="20" spans="1:16" x14ac:dyDescent="0.25">
      <c r="A20" s="20"/>
      <c r="B20" s="21"/>
      <c r="C20" s="22"/>
      <c r="D20" s="27">
        <f t="shared" ref="D20:D43" si="0">IF(ABS((B20-$C$6)/$C$7)&gt;3.5,(3.5*(B20-$C$6)/ABS(B20-$C$6))+4,(B20-$C$6)/$C$7+4)</f>
        <v>0.5</v>
      </c>
      <c r="E20" s="27" t="e">
        <f t="shared" ref="E20:E43" si="1">IF(B20&gt;0,D20,#N/A)</f>
        <v>#N/A</v>
      </c>
      <c r="F20" s="28">
        <v>2</v>
      </c>
      <c r="G20" s="27">
        <v>1</v>
      </c>
      <c r="H20" s="27">
        <v>2</v>
      </c>
      <c r="I20" s="27">
        <v>3</v>
      </c>
      <c r="J20" s="27">
        <v>4</v>
      </c>
      <c r="K20" s="27">
        <v>5</v>
      </c>
      <c r="L20" s="27">
        <v>6</v>
      </c>
      <c r="M20" s="27">
        <v>7</v>
      </c>
      <c r="N20" s="28">
        <v>8</v>
      </c>
      <c r="P20" s="1"/>
    </row>
    <row r="21" spans="1:16" x14ac:dyDescent="0.25">
      <c r="A21" s="20"/>
      <c r="B21" s="21"/>
      <c r="C21" s="22"/>
      <c r="D21" s="27">
        <f t="shared" si="0"/>
        <v>0.5</v>
      </c>
      <c r="E21" s="27" t="e">
        <f t="shared" si="1"/>
        <v>#N/A</v>
      </c>
      <c r="F21" s="28">
        <v>3</v>
      </c>
      <c r="G21" s="27">
        <v>1</v>
      </c>
      <c r="H21" s="27">
        <v>2</v>
      </c>
      <c r="I21" s="27">
        <v>3</v>
      </c>
      <c r="J21" s="27">
        <v>4</v>
      </c>
      <c r="K21" s="27">
        <v>5</v>
      </c>
      <c r="L21" s="27">
        <v>6</v>
      </c>
      <c r="M21" s="27">
        <v>7</v>
      </c>
      <c r="N21" s="28">
        <v>8</v>
      </c>
      <c r="P21" s="1"/>
    </row>
    <row r="22" spans="1:16" x14ac:dyDescent="0.25">
      <c r="A22" s="20"/>
      <c r="B22" s="21"/>
      <c r="C22" s="22"/>
      <c r="D22" s="27">
        <f t="shared" si="0"/>
        <v>0.5</v>
      </c>
      <c r="E22" s="27" t="e">
        <f t="shared" si="1"/>
        <v>#N/A</v>
      </c>
      <c r="F22" s="28">
        <v>4</v>
      </c>
      <c r="G22" s="27">
        <v>1</v>
      </c>
      <c r="H22" s="27">
        <v>2</v>
      </c>
      <c r="I22" s="27">
        <v>3</v>
      </c>
      <c r="J22" s="27">
        <v>4</v>
      </c>
      <c r="K22" s="27">
        <v>5</v>
      </c>
      <c r="L22" s="27">
        <v>6</v>
      </c>
      <c r="M22" s="27">
        <v>7</v>
      </c>
      <c r="N22" s="28">
        <v>8</v>
      </c>
      <c r="P22" s="1"/>
    </row>
    <row r="23" spans="1:16" x14ac:dyDescent="0.25">
      <c r="A23" s="20"/>
      <c r="B23" s="21"/>
      <c r="C23" s="22"/>
      <c r="D23" s="27">
        <f t="shared" si="0"/>
        <v>0.5</v>
      </c>
      <c r="E23" s="27" t="e">
        <f t="shared" si="1"/>
        <v>#N/A</v>
      </c>
      <c r="F23" s="28">
        <v>5</v>
      </c>
      <c r="G23" s="27">
        <v>1</v>
      </c>
      <c r="H23" s="27">
        <v>2</v>
      </c>
      <c r="I23" s="27">
        <v>3</v>
      </c>
      <c r="J23" s="27">
        <v>4</v>
      </c>
      <c r="K23" s="27">
        <v>5</v>
      </c>
      <c r="L23" s="27">
        <v>6</v>
      </c>
      <c r="M23" s="27">
        <v>7</v>
      </c>
      <c r="N23" s="28">
        <v>8</v>
      </c>
      <c r="P23" s="1"/>
    </row>
    <row r="24" spans="1:16" x14ac:dyDescent="0.25">
      <c r="A24" s="20"/>
      <c r="B24" s="21"/>
      <c r="C24" s="22"/>
      <c r="D24" s="27">
        <f t="shared" si="0"/>
        <v>0.5</v>
      </c>
      <c r="E24" s="27" t="e">
        <f t="shared" si="1"/>
        <v>#N/A</v>
      </c>
      <c r="F24" s="28">
        <v>6</v>
      </c>
      <c r="G24" s="27">
        <v>1</v>
      </c>
      <c r="H24" s="27">
        <v>2</v>
      </c>
      <c r="I24" s="27">
        <v>3</v>
      </c>
      <c r="J24" s="27">
        <v>4</v>
      </c>
      <c r="K24" s="27">
        <v>5</v>
      </c>
      <c r="L24" s="27">
        <v>6</v>
      </c>
      <c r="M24" s="27">
        <v>7</v>
      </c>
      <c r="N24" s="28">
        <v>8</v>
      </c>
      <c r="P24" s="1"/>
    </row>
    <row r="25" spans="1:16" x14ac:dyDescent="0.25">
      <c r="A25" s="20"/>
      <c r="B25" s="21"/>
      <c r="C25" s="22"/>
      <c r="D25" s="27">
        <f t="shared" si="0"/>
        <v>0.5</v>
      </c>
      <c r="E25" s="27" t="e">
        <f t="shared" si="1"/>
        <v>#N/A</v>
      </c>
      <c r="F25" s="28">
        <v>7</v>
      </c>
      <c r="G25" s="27">
        <v>1</v>
      </c>
      <c r="H25" s="27">
        <v>2</v>
      </c>
      <c r="I25" s="27">
        <v>3</v>
      </c>
      <c r="J25" s="27">
        <v>4</v>
      </c>
      <c r="K25" s="27">
        <v>5</v>
      </c>
      <c r="L25" s="27">
        <v>6</v>
      </c>
      <c r="M25" s="27">
        <v>7</v>
      </c>
      <c r="N25" s="28">
        <v>8</v>
      </c>
      <c r="P25" s="1"/>
    </row>
    <row r="26" spans="1:16" x14ac:dyDescent="0.25">
      <c r="A26" s="20"/>
      <c r="B26" s="21"/>
      <c r="C26" s="22"/>
      <c r="D26" s="27">
        <f t="shared" si="0"/>
        <v>0.5</v>
      </c>
      <c r="E26" s="27" t="e">
        <f t="shared" si="1"/>
        <v>#N/A</v>
      </c>
      <c r="F26" s="28">
        <v>8</v>
      </c>
      <c r="G26" s="27">
        <v>1</v>
      </c>
      <c r="H26" s="27">
        <v>2</v>
      </c>
      <c r="I26" s="27">
        <v>3</v>
      </c>
      <c r="J26" s="27">
        <v>4</v>
      </c>
      <c r="K26" s="27">
        <v>5</v>
      </c>
      <c r="L26" s="27">
        <v>6</v>
      </c>
      <c r="M26" s="27">
        <v>7</v>
      </c>
      <c r="N26" s="28">
        <v>8</v>
      </c>
      <c r="P26" s="1"/>
    </row>
    <row r="27" spans="1:16" x14ac:dyDescent="0.25">
      <c r="A27" s="20"/>
      <c r="B27" s="21"/>
      <c r="C27" s="22"/>
      <c r="D27" s="27">
        <f t="shared" si="0"/>
        <v>0.5</v>
      </c>
      <c r="E27" s="27" t="e">
        <f t="shared" si="1"/>
        <v>#N/A</v>
      </c>
      <c r="F27" s="28">
        <v>9</v>
      </c>
      <c r="G27" s="27">
        <v>1</v>
      </c>
      <c r="H27" s="27">
        <v>2</v>
      </c>
      <c r="I27" s="27">
        <v>3</v>
      </c>
      <c r="J27" s="27">
        <v>4</v>
      </c>
      <c r="K27" s="27">
        <v>5</v>
      </c>
      <c r="L27" s="27">
        <v>6</v>
      </c>
      <c r="M27" s="27">
        <v>7</v>
      </c>
      <c r="N27" s="28">
        <v>8</v>
      </c>
      <c r="P27" s="1"/>
    </row>
    <row r="28" spans="1:16" x14ac:dyDescent="0.25">
      <c r="A28" s="20"/>
      <c r="B28" s="21"/>
      <c r="C28" s="22"/>
      <c r="D28" s="27">
        <f t="shared" si="0"/>
        <v>0.5</v>
      </c>
      <c r="E28" s="27" t="e">
        <f t="shared" si="1"/>
        <v>#N/A</v>
      </c>
      <c r="F28" s="28">
        <v>10</v>
      </c>
      <c r="G28" s="27">
        <v>1</v>
      </c>
      <c r="H28" s="27">
        <v>2</v>
      </c>
      <c r="I28" s="27">
        <v>3</v>
      </c>
      <c r="J28" s="27">
        <v>4</v>
      </c>
      <c r="K28" s="27">
        <v>5</v>
      </c>
      <c r="L28" s="27">
        <v>6</v>
      </c>
      <c r="M28" s="27">
        <v>7</v>
      </c>
      <c r="N28" s="28">
        <v>8</v>
      </c>
      <c r="P28" s="1"/>
    </row>
    <row r="29" spans="1:16" x14ac:dyDescent="0.25">
      <c r="A29" s="20"/>
      <c r="B29" s="21"/>
      <c r="C29" s="22"/>
      <c r="D29" s="27">
        <f t="shared" si="0"/>
        <v>0.5</v>
      </c>
      <c r="E29" s="27" t="e">
        <f t="shared" si="1"/>
        <v>#N/A</v>
      </c>
      <c r="F29" s="28">
        <v>11</v>
      </c>
      <c r="G29" s="27">
        <v>1</v>
      </c>
      <c r="H29" s="27">
        <v>2</v>
      </c>
      <c r="I29" s="27">
        <v>3</v>
      </c>
      <c r="J29" s="27">
        <v>4</v>
      </c>
      <c r="K29" s="27">
        <v>5</v>
      </c>
      <c r="L29" s="27">
        <v>6</v>
      </c>
      <c r="M29" s="27">
        <v>7</v>
      </c>
      <c r="N29" s="28">
        <v>8</v>
      </c>
      <c r="P29" s="1"/>
    </row>
    <row r="30" spans="1:16" x14ac:dyDescent="0.25">
      <c r="A30" s="20"/>
      <c r="B30" s="21"/>
      <c r="C30" s="22"/>
      <c r="D30" s="27">
        <f t="shared" si="0"/>
        <v>0.5</v>
      </c>
      <c r="E30" s="27" t="e">
        <f t="shared" si="1"/>
        <v>#N/A</v>
      </c>
      <c r="F30" s="28">
        <v>12</v>
      </c>
      <c r="G30" s="27">
        <v>1</v>
      </c>
      <c r="H30" s="27">
        <v>2</v>
      </c>
      <c r="I30" s="27">
        <v>3</v>
      </c>
      <c r="J30" s="27">
        <v>4</v>
      </c>
      <c r="K30" s="27">
        <v>5</v>
      </c>
      <c r="L30" s="27">
        <v>6</v>
      </c>
      <c r="M30" s="27">
        <v>7</v>
      </c>
      <c r="N30" s="28">
        <v>8</v>
      </c>
      <c r="P30" s="1"/>
    </row>
    <row r="31" spans="1:16" x14ac:dyDescent="0.25">
      <c r="A31" s="20"/>
      <c r="B31" s="21"/>
      <c r="C31" s="22"/>
      <c r="D31" s="27">
        <f t="shared" si="0"/>
        <v>0.5</v>
      </c>
      <c r="E31" s="27" t="e">
        <f t="shared" si="1"/>
        <v>#N/A</v>
      </c>
      <c r="F31" s="28">
        <v>13</v>
      </c>
      <c r="G31" s="27">
        <v>1</v>
      </c>
      <c r="H31" s="27">
        <v>2</v>
      </c>
      <c r="I31" s="27">
        <v>3</v>
      </c>
      <c r="J31" s="27">
        <v>4</v>
      </c>
      <c r="K31" s="27">
        <v>5</v>
      </c>
      <c r="L31" s="27">
        <v>6</v>
      </c>
      <c r="M31" s="27">
        <v>7</v>
      </c>
      <c r="N31" s="28">
        <v>8</v>
      </c>
      <c r="P31" s="1"/>
    </row>
    <row r="32" spans="1:16" x14ac:dyDescent="0.25">
      <c r="A32" s="20"/>
      <c r="B32" s="21"/>
      <c r="C32" s="22"/>
      <c r="D32" s="27">
        <f t="shared" si="0"/>
        <v>0.5</v>
      </c>
      <c r="E32" s="27" t="e">
        <f t="shared" si="1"/>
        <v>#N/A</v>
      </c>
      <c r="F32" s="28">
        <v>14</v>
      </c>
      <c r="G32" s="27">
        <v>1</v>
      </c>
      <c r="H32" s="27">
        <v>2</v>
      </c>
      <c r="I32" s="27">
        <v>3</v>
      </c>
      <c r="J32" s="27">
        <v>4</v>
      </c>
      <c r="K32" s="27">
        <v>5</v>
      </c>
      <c r="L32" s="27">
        <v>6</v>
      </c>
      <c r="M32" s="27">
        <v>7</v>
      </c>
      <c r="N32" s="28">
        <v>8</v>
      </c>
      <c r="P32" s="1"/>
    </row>
    <row r="33" spans="1:16" x14ac:dyDescent="0.25">
      <c r="A33" s="20"/>
      <c r="B33" s="21"/>
      <c r="C33" s="22"/>
      <c r="D33" s="27">
        <f t="shared" si="0"/>
        <v>0.5</v>
      </c>
      <c r="E33" s="27" t="e">
        <f t="shared" si="1"/>
        <v>#N/A</v>
      </c>
      <c r="F33" s="28">
        <v>15</v>
      </c>
      <c r="G33" s="27">
        <v>1</v>
      </c>
      <c r="H33" s="27">
        <v>2</v>
      </c>
      <c r="I33" s="27">
        <v>3</v>
      </c>
      <c r="J33" s="27">
        <v>4</v>
      </c>
      <c r="K33" s="27">
        <v>5</v>
      </c>
      <c r="L33" s="27">
        <v>6</v>
      </c>
      <c r="M33" s="27">
        <v>7</v>
      </c>
      <c r="N33" s="28">
        <v>8</v>
      </c>
      <c r="P33" s="1"/>
    </row>
    <row r="34" spans="1:16" x14ac:dyDescent="0.25">
      <c r="A34" s="20"/>
      <c r="B34" s="21"/>
      <c r="C34" s="22"/>
      <c r="D34" s="27">
        <f t="shared" si="0"/>
        <v>0.5</v>
      </c>
      <c r="E34" s="27" t="e">
        <f t="shared" si="1"/>
        <v>#N/A</v>
      </c>
      <c r="F34" s="28">
        <v>16</v>
      </c>
      <c r="G34" s="27">
        <v>1</v>
      </c>
      <c r="H34" s="27">
        <v>2</v>
      </c>
      <c r="I34" s="27">
        <v>3</v>
      </c>
      <c r="J34" s="27">
        <v>4</v>
      </c>
      <c r="K34" s="27">
        <v>5</v>
      </c>
      <c r="L34" s="27">
        <v>6</v>
      </c>
      <c r="M34" s="27">
        <v>7</v>
      </c>
      <c r="N34" s="28">
        <v>8</v>
      </c>
    </row>
    <row r="35" spans="1:16" x14ac:dyDescent="0.25">
      <c r="A35" s="20"/>
      <c r="B35" s="21"/>
      <c r="C35" s="22"/>
      <c r="D35" s="27">
        <f t="shared" si="0"/>
        <v>0.5</v>
      </c>
      <c r="E35" s="27" t="e">
        <f t="shared" si="1"/>
        <v>#N/A</v>
      </c>
      <c r="F35" s="28">
        <v>17</v>
      </c>
      <c r="G35" s="27">
        <v>1</v>
      </c>
      <c r="H35" s="27">
        <v>2</v>
      </c>
      <c r="I35" s="27">
        <v>3</v>
      </c>
      <c r="J35" s="27">
        <v>4</v>
      </c>
      <c r="K35" s="27">
        <v>5</v>
      </c>
      <c r="L35" s="27">
        <v>6</v>
      </c>
      <c r="M35" s="27">
        <v>7</v>
      </c>
      <c r="N35" s="28">
        <v>8</v>
      </c>
    </row>
    <row r="36" spans="1:16" x14ac:dyDescent="0.25">
      <c r="A36" s="20"/>
      <c r="B36" s="21"/>
      <c r="C36" s="22"/>
      <c r="D36" s="27">
        <f t="shared" si="0"/>
        <v>0.5</v>
      </c>
      <c r="E36" s="27" t="e">
        <f t="shared" si="1"/>
        <v>#N/A</v>
      </c>
      <c r="F36" s="28">
        <v>18</v>
      </c>
      <c r="G36" s="27">
        <v>1</v>
      </c>
      <c r="H36" s="27">
        <v>2</v>
      </c>
      <c r="I36" s="27">
        <v>3</v>
      </c>
      <c r="J36" s="27">
        <v>4</v>
      </c>
      <c r="K36" s="27">
        <v>5</v>
      </c>
      <c r="L36" s="27">
        <v>6</v>
      </c>
      <c r="M36" s="27">
        <v>7</v>
      </c>
      <c r="N36" s="28">
        <v>8</v>
      </c>
    </row>
    <row r="37" spans="1:16" x14ac:dyDescent="0.25">
      <c r="A37" s="20"/>
      <c r="B37" s="21"/>
      <c r="C37" s="22"/>
      <c r="D37" s="27">
        <f t="shared" si="0"/>
        <v>0.5</v>
      </c>
      <c r="E37" s="27" t="e">
        <f t="shared" si="1"/>
        <v>#N/A</v>
      </c>
      <c r="F37" s="28">
        <v>19</v>
      </c>
      <c r="G37" s="27">
        <v>1</v>
      </c>
      <c r="H37" s="27">
        <v>2</v>
      </c>
      <c r="I37" s="27">
        <v>3</v>
      </c>
      <c r="J37" s="27">
        <v>4</v>
      </c>
      <c r="K37" s="27">
        <v>5</v>
      </c>
      <c r="L37" s="27">
        <v>6</v>
      </c>
      <c r="M37" s="27">
        <v>7</v>
      </c>
      <c r="N37" s="28">
        <v>8</v>
      </c>
    </row>
    <row r="38" spans="1:16" x14ac:dyDescent="0.25">
      <c r="A38" s="20"/>
      <c r="B38" s="21"/>
      <c r="C38" s="22"/>
      <c r="D38" s="27">
        <f t="shared" si="0"/>
        <v>0.5</v>
      </c>
      <c r="E38" s="27" t="e">
        <f t="shared" si="1"/>
        <v>#N/A</v>
      </c>
      <c r="F38" s="28">
        <v>20</v>
      </c>
      <c r="G38" s="27">
        <v>1</v>
      </c>
      <c r="H38" s="27">
        <v>2</v>
      </c>
      <c r="I38" s="27">
        <v>3</v>
      </c>
      <c r="J38" s="27">
        <v>4</v>
      </c>
      <c r="K38" s="27">
        <v>5</v>
      </c>
      <c r="L38" s="27">
        <v>6</v>
      </c>
      <c r="M38" s="27">
        <v>7</v>
      </c>
      <c r="N38" s="28">
        <v>8</v>
      </c>
    </row>
    <row r="39" spans="1:16" x14ac:dyDescent="0.25">
      <c r="A39" s="20"/>
      <c r="B39" s="21"/>
      <c r="C39" s="22"/>
      <c r="D39" s="27">
        <f t="shared" si="0"/>
        <v>0.5</v>
      </c>
      <c r="E39" s="27" t="e">
        <f t="shared" si="1"/>
        <v>#N/A</v>
      </c>
      <c r="F39" s="28">
        <v>21</v>
      </c>
      <c r="G39" s="27">
        <v>1</v>
      </c>
      <c r="H39" s="27">
        <v>2</v>
      </c>
      <c r="I39" s="27">
        <v>3</v>
      </c>
      <c r="J39" s="27">
        <v>4</v>
      </c>
      <c r="K39" s="27">
        <v>5</v>
      </c>
      <c r="L39" s="27">
        <v>6</v>
      </c>
      <c r="M39" s="27">
        <v>7</v>
      </c>
      <c r="N39" s="28">
        <v>8</v>
      </c>
    </row>
    <row r="40" spans="1:16" x14ac:dyDescent="0.25">
      <c r="A40" s="20"/>
      <c r="B40" s="21"/>
      <c r="C40" s="22"/>
      <c r="D40" s="27">
        <f t="shared" si="0"/>
        <v>0.5</v>
      </c>
      <c r="E40" s="27" t="e">
        <f t="shared" si="1"/>
        <v>#N/A</v>
      </c>
      <c r="F40" s="28">
        <v>22</v>
      </c>
      <c r="G40" s="27">
        <v>1</v>
      </c>
      <c r="H40" s="27">
        <v>2</v>
      </c>
      <c r="I40" s="27">
        <v>3</v>
      </c>
      <c r="J40" s="27">
        <v>4</v>
      </c>
      <c r="K40" s="27">
        <v>5</v>
      </c>
      <c r="L40" s="27">
        <v>6</v>
      </c>
      <c r="M40" s="27">
        <v>7</v>
      </c>
      <c r="N40" s="28">
        <v>8</v>
      </c>
    </row>
    <row r="41" spans="1:16" x14ac:dyDescent="0.25">
      <c r="A41" s="20"/>
      <c r="B41" s="21"/>
      <c r="C41" s="22"/>
      <c r="D41" s="27">
        <f t="shared" si="0"/>
        <v>0.5</v>
      </c>
      <c r="E41" s="27" t="e">
        <f t="shared" si="1"/>
        <v>#N/A</v>
      </c>
      <c r="F41" s="28">
        <v>23</v>
      </c>
      <c r="G41" s="27">
        <v>1</v>
      </c>
      <c r="H41" s="27">
        <v>2</v>
      </c>
      <c r="I41" s="27">
        <v>3</v>
      </c>
      <c r="J41" s="27">
        <v>4</v>
      </c>
      <c r="K41" s="27">
        <v>5</v>
      </c>
      <c r="L41" s="27">
        <v>6</v>
      </c>
      <c r="M41" s="27">
        <v>7</v>
      </c>
      <c r="N41" s="28">
        <v>8</v>
      </c>
    </row>
    <row r="42" spans="1:16" x14ac:dyDescent="0.25">
      <c r="A42" s="20"/>
      <c r="B42" s="21"/>
      <c r="C42" s="22"/>
      <c r="D42" s="27">
        <f t="shared" si="0"/>
        <v>0.5</v>
      </c>
      <c r="E42" s="27" t="e">
        <f t="shared" si="1"/>
        <v>#N/A</v>
      </c>
      <c r="F42" s="28">
        <v>24</v>
      </c>
      <c r="G42" s="27">
        <v>1</v>
      </c>
      <c r="H42" s="27">
        <v>2</v>
      </c>
      <c r="I42" s="27">
        <v>3</v>
      </c>
      <c r="J42" s="27">
        <v>4</v>
      </c>
      <c r="K42" s="27">
        <v>5</v>
      </c>
      <c r="L42" s="27">
        <v>6</v>
      </c>
      <c r="M42" s="27">
        <v>7</v>
      </c>
      <c r="N42" s="28">
        <v>8</v>
      </c>
    </row>
    <row r="43" spans="1:16" ht="15.75" thickBot="1" x14ac:dyDescent="0.3">
      <c r="A43" s="26"/>
      <c r="B43" s="23"/>
      <c r="C43" s="24"/>
      <c r="D43" s="27">
        <f t="shared" si="0"/>
        <v>0.5</v>
      </c>
      <c r="E43" s="27" t="e">
        <f t="shared" si="1"/>
        <v>#N/A</v>
      </c>
      <c r="F43" s="28">
        <v>25</v>
      </c>
      <c r="G43" s="27">
        <v>1</v>
      </c>
      <c r="H43" s="27">
        <v>2</v>
      </c>
      <c r="I43" s="27">
        <v>3</v>
      </c>
      <c r="J43" s="27">
        <v>4</v>
      </c>
      <c r="K43" s="27">
        <v>5</v>
      </c>
      <c r="L43" s="27">
        <v>6</v>
      </c>
      <c r="M43" s="27">
        <v>7</v>
      </c>
      <c r="N43" s="28">
        <v>8</v>
      </c>
    </row>
    <row r="44" spans="1:16" x14ac:dyDescent="0.25">
      <c r="F44" s="28"/>
      <c r="G44" s="27"/>
      <c r="H44" s="27"/>
      <c r="I44" s="27"/>
      <c r="J44" s="27"/>
      <c r="K44" s="27"/>
      <c r="L44" s="27"/>
      <c r="M44" s="27"/>
      <c r="N44" s="28"/>
    </row>
    <row r="45" spans="1:16" x14ac:dyDescent="0.25">
      <c r="L45" s="3" t="s">
        <v>15</v>
      </c>
    </row>
    <row r="47" spans="1:16" x14ac:dyDescent="0.25">
      <c r="A47" s="2"/>
    </row>
    <row r="49" spans="1:1" x14ac:dyDescent="0.25">
      <c r="A49" s="31"/>
    </row>
  </sheetData>
  <pageMargins left="0.70866141732283472" right="0" top="0.78740157480314965" bottom="0.78740157480314965" header="0.31496062992125984" footer="0.31496062992125984"/>
  <pageSetup paperSize="9" orientation="portrait" horizontalDpi="1200" verticalDpi="120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9"/>
  <sheetViews>
    <sheetView workbookViewId="0">
      <selection activeCell="B20" sqref="B20"/>
    </sheetView>
    <sheetView workbookViewId="1">
      <selection activeCell="A18" sqref="A18:C18"/>
    </sheetView>
  </sheetViews>
  <sheetFormatPr baseColWidth="10" defaultRowHeight="15" x14ac:dyDescent="0.25"/>
  <cols>
    <col min="1" max="1" width="9.7109375" customWidth="1"/>
    <col min="2" max="3" width="8.140625" customWidth="1"/>
    <col min="4" max="4" width="6.42578125" customWidth="1"/>
    <col min="5" max="5" width="1.5703125" customWidth="1"/>
    <col min="6" max="6" width="9.28515625" customWidth="1"/>
    <col min="7" max="13" width="6.28515625" style="3" customWidth="1"/>
    <col min="14" max="14" width="7.140625" customWidth="1"/>
  </cols>
  <sheetData>
    <row r="1" spans="1:16" x14ac:dyDescent="0.25">
      <c r="A1" s="2" t="s">
        <v>31</v>
      </c>
    </row>
    <row r="3" spans="1:16" x14ac:dyDescent="0.25">
      <c r="A3" s="3" t="s">
        <v>10</v>
      </c>
      <c r="B3" s="4" t="s">
        <v>30</v>
      </c>
      <c r="C3" s="5" t="s">
        <v>11</v>
      </c>
      <c r="D3" s="6"/>
      <c r="E3" s="3"/>
    </row>
    <row r="4" spans="1:16" ht="15.75" x14ac:dyDescent="0.25">
      <c r="A4" s="3" t="s">
        <v>32</v>
      </c>
      <c r="B4" s="4" t="s">
        <v>21</v>
      </c>
      <c r="C4" s="5" t="s">
        <v>11</v>
      </c>
      <c r="D4" s="44">
        <v>10180692</v>
      </c>
      <c r="E4" s="3"/>
      <c r="G4" s="29" t="s">
        <v>2</v>
      </c>
      <c r="H4" s="29" t="s">
        <v>3</v>
      </c>
      <c r="I4" s="29" t="s">
        <v>4</v>
      </c>
      <c r="J4" s="29" t="s">
        <v>5</v>
      </c>
      <c r="K4" s="29" t="s">
        <v>6</v>
      </c>
      <c r="L4" s="29" t="s">
        <v>7</v>
      </c>
      <c r="M4" s="29" t="s">
        <v>8</v>
      </c>
    </row>
    <row r="5" spans="1:16" ht="15.75" x14ac:dyDescent="0.25">
      <c r="A5" s="3"/>
      <c r="B5" s="3"/>
      <c r="C5" s="3"/>
      <c r="D5" s="3"/>
      <c r="E5" s="3"/>
      <c r="G5" s="37">
        <f>$C$6-(3*$C$7)</f>
        <v>0.76</v>
      </c>
      <c r="H5" s="37">
        <f>$C$6-(2*$C$7)</f>
        <v>0.83</v>
      </c>
      <c r="I5" s="37">
        <f>$C$6-(1*$C$7)</f>
        <v>0.89999999999999991</v>
      </c>
      <c r="J5" s="37">
        <f>$C$6-(0*$C$7)</f>
        <v>0.97</v>
      </c>
      <c r="K5" s="37">
        <f>$C$6+(1*$C$7)</f>
        <v>1.04</v>
      </c>
      <c r="L5" s="37">
        <f>$C$6+(2*$C$7)</f>
        <v>1.1099999999999999</v>
      </c>
      <c r="M5" s="37">
        <f>$C$6+(3*$C$7)</f>
        <v>1.18</v>
      </c>
    </row>
    <row r="6" spans="1:16" x14ac:dyDescent="0.25">
      <c r="A6" s="3" t="s">
        <v>33</v>
      </c>
      <c r="B6" s="3"/>
      <c r="C6" s="6">
        <v>0.97</v>
      </c>
      <c r="D6" s="3" t="s">
        <v>9</v>
      </c>
      <c r="E6" s="3"/>
    </row>
    <row r="7" spans="1:16" x14ac:dyDescent="0.25">
      <c r="A7" s="3" t="s">
        <v>34</v>
      </c>
      <c r="B7" s="3"/>
      <c r="C7" s="6">
        <v>7.0000000000000007E-2</v>
      </c>
      <c r="D7" s="3" t="s">
        <v>9</v>
      </c>
      <c r="E7" s="3"/>
      <c r="F7" s="28"/>
      <c r="G7" s="27"/>
      <c r="H7" s="27"/>
      <c r="I7" s="27"/>
      <c r="J7" s="27"/>
      <c r="K7" s="27"/>
      <c r="L7" s="27"/>
      <c r="M7" s="27"/>
      <c r="N7" s="28"/>
    </row>
    <row r="8" spans="1:16" x14ac:dyDescent="0.25">
      <c r="A8" s="3"/>
      <c r="B8" s="3"/>
      <c r="C8" s="3"/>
      <c r="D8" s="3"/>
      <c r="E8" s="3"/>
      <c r="F8" s="28"/>
      <c r="G8" s="27"/>
      <c r="H8" s="27"/>
      <c r="I8" s="27"/>
      <c r="J8" s="27"/>
      <c r="K8" s="27"/>
      <c r="L8" s="27"/>
      <c r="M8" s="27"/>
      <c r="N8" s="28"/>
      <c r="P8" s="1"/>
    </row>
    <row r="9" spans="1:16" x14ac:dyDescent="0.25">
      <c r="A9" s="7" t="s">
        <v>35</v>
      </c>
      <c r="B9" s="8"/>
      <c r="C9" s="9">
        <v>0.21</v>
      </c>
      <c r="D9" s="10"/>
      <c r="E9" s="11"/>
      <c r="F9" s="28"/>
      <c r="G9" s="27"/>
      <c r="H9" s="27"/>
      <c r="I9" s="27"/>
      <c r="J9" s="27"/>
      <c r="K9" s="27"/>
      <c r="L9" s="27"/>
      <c r="M9" s="27"/>
      <c r="N9" s="28"/>
      <c r="P9" s="1"/>
    </row>
    <row r="10" spans="1:16" x14ac:dyDescent="0.25">
      <c r="A10" s="8" t="s">
        <v>36</v>
      </c>
      <c r="B10" s="8"/>
      <c r="C10" s="12">
        <v>0.75</v>
      </c>
      <c r="D10" s="12">
        <v>1.19</v>
      </c>
      <c r="E10" s="8"/>
      <c r="F10" s="28"/>
      <c r="G10" s="27"/>
      <c r="H10" s="27"/>
      <c r="I10" s="27"/>
      <c r="J10" s="27"/>
      <c r="K10" s="27"/>
      <c r="L10" s="27"/>
      <c r="M10" s="27"/>
      <c r="N10" s="28"/>
      <c r="P10" s="1"/>
    </row>
    <row r="11" spans="1:16" x14ac:dyDescent="0.25">
      <c r="A11" s="8" t="s">
        <v>37</v>
      </c>
      <c r="B11" s="8"/>
      <c r="C11" s="13">
        <f>AVERAGE(C10:D10)</f>
        <v>0.97</v>
      </c>
      <c r="D11" s="13"/>
      <c r="E11" s="8"/>
      <c r="F11" s="28"/>
      <c r="G11" s="27"/>
      <c r="H11" s="27"/>
      <c r="I11" s="27"/>
      <c r="J11" s="27"/>
      <c r="K11" s="27"/>
      <c r="L11" s="27"/>
      <c r="M11" s="27"/>
      <c r="N11" s="28"/>
      <c r="P11" s="1"/>
    </row>
    <row r="12" spans="1:16" x14ac:dyDescent="0.25">
      <c r="A12" s="8" t="s">
        <v>38</v>
      </c>
      <c r="B12" s="8"/>
      <c r="C12" s="25">
        <f>IF(((D10-C10)/6)&lt;((C11*C9)/3),(D10-C10)/6,(C11*C9/3))</f>
        <v>6.7900000000000002E-2</v>
      </c>
      <c r="D12" s="10"/>
      <c r="E12" s="8"/>
      <c r="F12" s="28"/>
      <c r="G12" s="27"/>
      <c r="H12" s="27"/>
      <c r="I12" s="27"/>
      <c r="J12" s="27"/>
      <c r="K12" s="27"/>
      <c r="L12" s="27"/>
      <c r="M12" s="27"/>
      <c r="N12" s="28"/>
      <c r="P12" s="1"/>
    </row>
    <row r="13" spans="1:16" x14ac:dyDescent="0.25">
      <c r="A13" s="3"/>
      <c r="B13" s="3"/>
      <c r="C13" s="3"/>
      <c r="D13" s="3"/>
      <c r="E13" s="3"/>
      <c r="F13" s="28"/>
      <c r="G13" s="27"/>
      <c r="H13" s="27"/>
      <c r="I13" s="27"/>
      <c r="J13" s="27"/>
      <c r="K13" s="27"/>
      <c r="L13" s="27"/>
      <c r="M13" s="27"/>
      <c r="N13" s="28"/>
      <c r="P13" s="1"/>
    </row>
    <row r="14" spans="1:16" x14ac:dyDescent="0.25">
      <c r="A14" s="14" t="s">
        <v>39</v>
      </c>
      <c r="B14" s="3"/>
      <c r="C14" s="3"/>
      <c r="D14" s="3"/>
      <c r="E14" s="3"/>
      <c r="F14" s="28"/>
      <c r="G14" s="27"/>
      <c r="H14" s="27"/>
      <c r="I14" s="27"/>
      <c r="J14" s="27"/>
      <c r="K14" s="27"/>
      <c r="L14" s="27"/>
      <c r="M14" s="27"/>
      <c r="N14" s="28"/>
      <c r="P14" s="1"/>
    </row>
    <row r="15" spans="1:16" x14ac:dyDescent="0.25">
      <c r="A15" s="3" t="s">
        <v>40</v>
      </c>
      <c r="B15" s="15" t="e">
        <f>AVERAGE(B19:B43)</f>
        <v>#DIV/0!</v>
      </c>
      <c r="C15" s="3" t="s">
        <v>13</v>
      </c>
      <c r="D15" s="16" t="e">
        <f>(B15-C6)/C6</f>
        <v>#DIV/0!</v>
      </c>
      <c r="E15" s="3"/>
      <c r="F15" s="28"/>
      <c r="G15" s="27"/>
      <c r="H15" s="27"/>
      <c r="I15" s="27"/>
      <c r="J15" s="27"/>
      <c r="K15" s="27"/>
      <c r="L15" s="27"/>
      <c r="M15" s="27"/>
      <c r="N15" s="28"/>
      <c r="P15" s="1"/>
    </row>
    <row r="16" spans="1:16" x14ac:dyDescent="0.25">
      <c r="A16" s="3" t="s">
        <v>41</v>
      </c>
      <c r="B16" s="15" t="e">
        <f>STDEV(B19:B43)</f>
        <v>#DIV/0!</v>
      </c>
      <c r="C16" s="3" t="s">
        <v>12</v>
      </c>
      <c r="D16" s="16" t="e">
        <f>B16/B15</f>
        <v>#DIV/0!</v>
      </c>
      <c r="E16" s="3"/>
      <c r="F16" s="28"/>
      <c r="G16" s="27"/>
      <c r="H16" s="27"/>
      <c r="I16" s="27"/>
      <c r="J16" s="27"/>
      <c r="K16" s="27"/>
      <c r="L16" s="27"/>
      <c r="M16" s="27"/>
      <c r="N16" s="28"/>
      <c r="P16" s="1"/>
    </row>
    <row r="17" spans="1:16" ht="15.75" thickBot="1" x14ac:dyDescent="0.3">
      <c r="A17" s="3"/>
      <c r="B17" s="3"/>
      <c r="C17" s="3"/>
      <c r="D17" s="3"/>
      <c r="E17" s="3"/>
      <c r="F17" s="28"/>
      <c r="G17" s="27"/>
      <c r="H17" s="27"/>
      <c r="I17" s="27"/>
      <c r="J17" s="27"/>
      <c r="K17" s="27"/>
      <c r="L17" s="27"/>
      <c r="M17" s="27"/>
      <c r="N17" s="28"/>
      <c r="P17" s="1"/>
    </row>
    <row r="18" spans="1:16" x14ac:dyDescent="0.25">
      <c r="A18" s="17" t="s">
        <v>42</v>
      </c>
      <c r="B18" s="18" t="s">
        <v>43</v>
      </c>
      <c r="C18" s="19" t="s">
        <v>44</v>
      </c>
      <c r="D18" s="27"/>
      <c r="E18" s="27"/>
      <c r="F18" s="28">
        <v>0</v>
      </c>
      <c r="G18" s="27">
        <v>1</v>
      </c>
      <c r="H18" s="27">
        <v>2</v>
      </c>
      <c r="I18" s="27">
        <v>3</v>
      </c>
      <c r="J18" s="27">
        <v>4</v>
      </c>
      <c r="K18" s="27">
        <v>5</v>
      </c>
      <c r="L18" s="27">
        <v>6</v>
      </c>
      <c r="M18" s="27">
        <v>7</v>
      </c>
      <c r="N18" s="28">
        <v>8</v>
      </c>
      <c r="P18" s="1"/>
    </row>
    <row r="19" spans="1:16" x14ac:dyDescent="0.25">
      <c r="A19" s="20"/>
      <c r="B19" s="21"/>
      <c r="C19" s="22"/>
      <c r="D19" s="27">
        <f>IF(ABS((B19-$C$6)/$C$7)&gt;3.5,(3.5*(B19-$C$6)/ABS(B19-$C$6))+4,(B19-$C$6)/$C$7+4)</f>
        <v>0.5</v>
      </c>
      <c r="E19" s="27" t="e">
        <f>IF(B19&gt;0,D19,#N/A)</f>
        <v>#N/A</v>
      </c>
      <c r="F19" s="28">
        <v>1</v>
      </c>
      <c r="G19" s="27">
        <v>1</v>
      </c>
      <c r="H19" s="27">
        <v>2</v>
      </c>
      <c r="I19" s="27">
        <v>3</v>
      </c>
      <c r="J19" s="27">
        <v>4</v>
      </c>
      <c r="K19" s="27">
        <v>5</v>
      </c>
      <c r="L19" s="27">
        <v>6</v>
      </c>
      <c r="M19" s="27">
        <v>7</v>
      </c>
      <c r="N19" s="28">
        <v>8</v>
      </c>
      <c r="P19" s="1"/>
    </row>
    <row r="20" spans="1:16" x14ac:dyDescent="0.25">
      <c r="A20" s="20"/>
      <c r="B20" s="21"/>
      <c r="C20" s="22"/>
      <c r="D20" s="27">
        <f t="shared" ref="D20:D43" si="0">IF(ABS((B20-$C$6)/$C$7)&gt;3.5,(3.5*(B20-$C$6)/ABS(B20-$C$6))+4,(B20-$C$6)/$C$7+4)</f>
        <v>0.5</v>
      </c>
      <c r="E20" s="27" t="e">
        <f t="shared" ref="E20:E43" si="1">IF(B20&gt;0,D20,#N/A)</f>
        <v>#N/A</v>
      </c>
      <c r="F20" s="28">
        <v>2</v>
      </c>
      <c r="G20" s="27">
        <v>1</v>
      </c>
      <c r="H20" s="27">
        <v>2</v>
      </c>
      <c r="I20" s="27">
        <v>3</v>
      </c>
      <c r="J20" s="27">
        <v>4</v>
      </c>
      <c r="K20" s="27">
        <v>5</v>
      </c>
      <c r="L20" s="27">
        <v>6</v>
      </c>
      <c r="M20" s="27">
        <v>7</v>
      </c>
      <c r="N20" s="28">
        <v>8</v>
      </c>
      <c r="P20" s="1"/>
    </row>
    <row r="21" spans="1:16" x14ac:dyDescent="0.25">
      <c r="A21" s="20"/>
      <c r="B21" s="21"/>
      <c r="C21" s="22"/>
      <c r="D21" s="27">
        <f t="shared" si="0"/>
        <v>0.5</v>
      </c>
      <c r="E21" s="27" t="e">
        <f t="shared" si="1"/>
        <v>#N/A</v>
      </c>
      <c r="F21" s="28">
        <v>3</v>
      </c>
      <c r="G21" s="27">
        <v>1</v>
      </c>
      <c r="H21" s="27">
        <v>2</v>
      </c>
      <c r="I21" s="27">
        <v>3</v>
      </c>
      <c r="J21" s="27">
        <v>4</v>
      </c>
      <c r="K21" s="27">
        <v>5</v>
      </c>
      <c r="L21" s="27">
        <v>6</v>
      </c>
      <c r="M21" s="27">
        <v>7</v>
      </c>
      <c r="N21" s="28">
        <v>8</v>
      </c>
      <c r="P21" s="1"/>
    </row>
    <row r="22" spans="1:16" x14ac:dyDescent="0.25">
      <c r="A22" s="20"/>
      <c r="B22" s="21"/>
      <c r="C22" s="22"/>
      <c r="D22" s="27">
        <f t="shared" si="0"/>
        <v>0.5</v>
      </c>
      <c r="E22" s="27" t="e">
        <f t="shared" si="1"/>
        <v>#N/A</v>
      </c>
      <c r="F22" s="28">
        <v>4</v>
      </c>
      <c r="G22" s="27">
        <v>1</v>
      </c>
      <c r="H22" s="27">
        <v>2</v>
      </c>
      <c r="I22" s="27">
        <v>3</v>
      </c>
      <c r="J22" s="27">
        <v>4</v>
      </c>
      <c r="K22" s="27">
        <v>5</v>
      </c>
      <c r="L22" s="27">
        <v>6</v>
      </c>
      <c r="M22" s="27">
        <v>7</v>
      </c>
      <c r="N22" s="28">
        <v>8</v>
      </c>
      <c r="P22" s="1"/>
    </row>
    <row r="23" spans="1:16" x14ac:dyDescent="0.25">
      <c r="A23" s="20"/>
      <c r="B23" s="21"/>
      <c r="C23" s="22"/>
      <c r="D23" s="27">
        <f t="shared" si="0"/>
        <v>0.5</v>
      </c>
      <c r="E23" s="27" t="e">
        <f t="shared" si="1"/>
        <v>#N/A</v>
      </c>
      <c r="F23" s="28">
        <v>5</v>
      </c>
      <c r="G23" s="27">
        <v>1</v>
      </c>
      <c r="H23" s="27">
        <v>2</v>
      </c>
      <c r="I23" s="27">
        <v>3</v>
      </c>
      <c r="J23" s="27">
        <v>4</v>
      </c>
      <c r="K23" s="27">
        <v>5</v>
      </c>
      <c r="L23" s="27">
        <v>6</v>
      </c>
      <c r="M23" s="27">
        <v>7</v>
      </c>
      <c r="N23" s="28">
        <v>8</v>
      </c>
      <c r="P23" s="1"/>
    </row>
    <row r="24" spans="1:16" x14ac:dyDescent="0.25">
      <c r="A24" s="20"/>
      <c r="B24" s="21"/>
      <c r="C24" s="22"/>
      <c r="D24" s="27">
        <f t="shared" si="0"/>
        <v>0.5</v>
      </c>
      <c r="E24" s="27" t="e">
        <f t="shared" si="1"/>
        <v>#N/A</v>
      </c>
      <c r="F24" s="28">
        <v>6</v>
      </c>
      <c r="G24" s="27">
        <v>1</v>
      </c>
      <c r="H24" s="27">
        <v>2</v>
      </c>
      <c r="I24" s="27">
        <v>3</v>
      </c>
      <c r="J24" s="27">
        <v>4</v>
      </c>
      <c r="K24" s="27">
        <v>5</v>
      </c>
      <c r="L24" s="27">
        <v>6</v>
      </c>
      <c r="M24" s="27">
        <v>7</v>
      </c>
      <c r="N24" s="28">
        <v>8</v>
      </c>
      <c r="P24" s="1"/>
    </row>
    <row r="25" spans="1:16" x14ac:dyDescent="0.25">
      <c r="A25" s="20"/>
      <c r="B25" s="21"/>
      <c r="C25" s="22"/>
      <c r="D25" s="27">
        <f t="shared" si="0"/>
        <v>0.5</v>
      </c>
      <c r="E25" s="27" t="e">
        <f t="shared" si="1"/>
        <v>#N/A</v>
      </c>
      <c r="F25" s="28">
        <v>7</v>
      </c>
      <c r="G25" s="27">
        <v>1</v>
      </c>
      <c r="H25" s="27">
        <v>2</v>
      </c>
      <c r="I25" s="27">
        <v>3</v>
      </c>
      <c r="J25" s="27">
        <v>4</v>
      </c>
      <c r="K25" s="27">
        <v>5</v>
      </c>
      <c r="L25" s="27">
        <v>6</v>
      </c>
      <c r="M25" s="27">
        <v>7</v>
      </c>
      <c r="N25" s="28">
        <v>8</v>
      </c>
      <c r="P25" s="1"/>
    </row>
    <row r="26" spans="1:16" x14ac:dyDescent="0.25">
      <c r="A26" s="20"/>
      <c r="B26" s="21"/>
      <c r="C26" s="22"/>
      <c r="D26" s="27">
        <f t="shared" si="0"/>
        <v>0.5</v>
      </c>
      <c r="E26" s="27" t="e">
        <f t="shared" si="1"/>
        <v>#N/A</v>
      </c>
      <c r="F26" s="28">
        <v>8</v>
      </c>
      <c r="G26" s="27">
        <v>1</v>
      </c>
      <c r="H26" s="27">
        <v>2</v>
      </c>
      <c r="I26" s="27">
        <v>3</v>
      </c>
      <c r="J26" s="27">
        <v>4</v>
      </c>
      <c r="K26" s="27">
        <v>5</v>
      </c>
      <c r="L26" s="27">
        <v>6</v>
      </c>
      <c r="M26" s="27">
        <v>7</v>
      </c>
      <c r="N26" s="28">
        <v>8</v>
      </c>
      <c r="P26" s="1"/>
    </row>
    <row r="27" spans="1:16" x14ac:dyDescent="0.25">
      <c r="A27" s="20"/>
      <c r="B27" s="21"/>
      <c r="C27" s="22"/>
      <c r="D27" s="27">
        <f t="shared" si="0"/>
        <v>0.5</v>
      </c>
      <c r="E27" s="27" t="e">
        <f t="shared" si="1"/>
        <v>#N/A</v>
      </c>
      <c r="F27" s="28">
        <v>9</v>
      </c>
      <c r="G27" s="27">
        <v>1</v>
      </c>
      <c r="H27" s="27">
        <v>2</v>
      </c>
      <c r="I27" s="27">
        <v>3</v>
      </c>
      <c r="J27" s="27">
        <v>4</v>
      </c>
      <c r="K27" s="27">
        <v>5</v>
      </c>
      <c r="L27" s="27">
        <v>6</v>
      </c>
      <c r="M27" s="27">
        <v>7</v>
      </c>
      <c r="N27" s="28">
        <v>8</v>
      </c>
      <c r="P27" s="1"/>
    </row>
    <row r="28" spans="1:16" x14ac:dyDescent="0.25">
      <c r="A28" s="20"/>
      <c r="B28" s="21"/>
      <c r="C28" s="22"/>
      <c r="D28" s="27">
        <f t="shared" si="0"/>
        <v>0.5</v>
      </c>
      <c r="E28" s="27" t="e">
        <f t="shared" si="1"/>
        <v>#N/A</v>
      </c>
      <c r="F28" s="28">
        <v>10</v>
      </c>
      <c r="G28" s="27">
        <v>1</v>
      </c>
      <c r="H28" s="27">
        <v>2</v>
      </c>
      <c r="I28" s="27">
        <v>3</v>
      </c>
      <c r="J28" s="27">
        <v>4</v>
      </c>
      <c r="K28" s="27">
        <v>5</v>
      </c>
      <c r="L28" s="27">
        <v>6</v>
      </c>
      <c r="M28" s="27">
        <v>7</v>
      </c>
      <c r="N28" s="28">
        <v>8</v>
      </c>
      <c r="P28" s="1"/>
    </row>
    <row r="29" spans="1:16" x14ac:dyDescent="0.25">
      <c r="A29" s="20"/>
      <c r="B29" s="21"/>
      <c r="C29" s="22"/>
      <c r="D29" s="27">
        <f t="shared" si="0"/>
        <v>0.5</v>
      </c>
      <c r="E29" s="27" t="e">
        <f t="shared" si="1"/>
        <v>#N/A</v>
      </c>
      <c r="F29" s="28">
        <v>11</v>
      </c>
      <c r="G29" s="27">
        <v>1</v>
      </c>
      <c r="H29" s="27">
        <v>2</v>
      </c>
      <c r="I29" s="27">
        <v>3</v>
      </c>
      <c r="J29" s="27">
        <v>4</v>
      </c>
      <c r="K29" s="27">
        <v>5</v>
      </c>
      <c r="L29" s="27">
        <v>6</v>
      </c>
      <c r="M29" s="27">
        <v>7</v>
      </c>
      <c r="N29" s="28">
        <v>8</v>
      </c>
      <c r="P29" s="1"/>
    </row>
    <row r="30" spans="1:16" x14ac:dyDescent="0.25">
      <c r="A30" s="20"/>
      <c r="B30" s="21"/>
      <c r="C30" s="22"/>
      <c r="D30" s="27">
        <f t="shared" si="0"/>
        <v>0.5</v>
      </c>
      <c r="E30" s="27" t="e">
        <f t="shared" si="1"/>
        <v>#N/A</v>
      </c>
      <c r="F30" s="28">
        <v>12</v>
      </c>
      <c r="G30" s="27">
        <v>1</v>
      </c>
      <c r="H30" s="27">
        <v>2</v>
      </c>
      <c r="I30" s="27">
        <v>3</v>
      </c>
      <c r="J30" s="27">
        <v>4</v>
      </c>
      <c r="K30" s="27">
        <v>5</v>
      </c>
      <c r="L30" s="27">
        <v>6</v>
      </c>
      <c r="M30" s="27">
        <v>7</v>
      </c>
      <c r="N30" s="28">
        <v>8</v>
      </c>
      <c r="P30" s="1"/>
    </row>
    <row r="31" spans="1:16" x14ac:dyDescent="0.25">
      <c r="A31" s="20"/>
      <c r="B31" s="21"/>
      <c r="C31" s="22"/>
      <c r="D31" s="27">
        <f t="shared" si="0"/>
        <v>0.5</v>
      </c>
      <c r="E31" s="27" t="e">
        <f t="shared" si="1"/>
        <v>#N/A</v>
      </c>
      <c r="F31" s="28">
        <v>13</v>
      </c>
      <c r="G31" s="27">
        <v>1</v>
      </c>
      <c r="H31" s="27">
        <v>2</v>
      </c>
      <c r="I31" s="27">
        <v>3</v>
      </c>
      <c r="J31" s="27">
        <v>4</v>
      </c>
      <c r="K31" s="27">
        <v>5</v>
      </c>
      <c r="L31" s="27">
        <v>6</v>
      </c>
      <c r="M31" s="27">
        <v>7</v>
      </c>
      <c r="N31" s="28">
        <v>8</v>
      </c>
      <c r="P31" s="1"/>
    </row>
    <row r="32" spans="1:16" x14ac:dyDescent="0.25">
      <c r="A32" s="20"/>
      <c r="B32" s="21"/>
      <c r="C32" s="22"/>
      <c r="D32" s="27">
        <f t="shared" si="0"/>
        <v>0.5</v>
      </c>
      <c r="E32" s="27" t="e">
        <f t="shared" si="1"/>
        <v>#N/A</v>
      </c>
      <c r="F32" s="28">
        <v>14</v>
      </c>
      <c r="G32" s="27">
        <v>1</v>
      </c>
      <c r="H32" s="27">
        <v>2</v>
      </c>
      <c r="I32" s="27">
        <v>3</v>
      </c>
      <c r="J32" s="27">
        <v>4</v>
      </c>
      <c r="K32" s="27">
        <v>5</v>
      </c>
      <c r="L32" s="27">
        <v>6</v>
      </c>
      <c r="M32" s="27">
        <v>7</v>
      </c>
      <c r="N32" s="28">
        <v>8</v>
      </c>
      <c r="P32" s="1"/>
    </row>
    <row r="33" spans="1:16" x14ac:dyDescent="0.25">
      <c r="A33" s="20"/>
      <c r="B33" s="21"/>
      <c r="C33" s="22"/>
      <c r="D33" s="27">
        <f t="shared" si="0"/>
        <v>0.5</v>
      </c>
      <c r="E33" s="27" t="e">
        <f t="shared" si="1"/>
        <v>#N/A</v>
      </c>
      <c r="F33" s="28">
        <v>15</v>
      </c>
      <c r="G33" s="27">
        <v>1</v>
      </c>
      <c r="H33" s="27">
        <v>2</v>
      </c>
      <c r="I33" s="27">
        <v>3</v>
      </c>
      <c r="J33" s="27">
        <v>4</v>
      </c>
      <c r="K33" s="27">
        <v>5</v>
      </c>
      <c r="L33" s="27">
        <v>6</v>
      </c>
      <c r="M33" s="27">
        <v>7</v>
      </c>
      <c r="N33" s="28">
        <v>8</v>
      </c>
      <c r="P33" s="1"/>
    </row>
    <row r="34" spans="1:16" x14ac:dyDescent="0.25">
      <c r="A34" s="20"/>
      <c r="B34" s="21"/>
      <c r="C34" s="22"/>
      <c r="D34" s="27">
        <f t="shared" si="0"/>
        <v>0.5</v>
      </c>
      <c r="E34" s="27" t="e">
        <f t="shared" si="1"/>
        <v>#N/A</v>
      </c>
      <c r="F34" s="28">
        <v>16</v>
      </c>
      <c r="G34" s="27">
        <v>1</v>
      </c>
      <c r="H34" s="27">
        <v>2</v>
      </c>
      <c r="I34" s="27">
        <v>3</v>
      </c>
      <c r="J34" s="27">
        <v>4</v>
      </c>
      <c r="K34" s="27">
        <v>5</v>
      </c>
      <c r="L34" s="27">
        <v>6</v>
      </c>
      <c r="M34" s="27">
        <v>7</v>
      </c>
      <c r="N34" s="28">
        <v>8</v>
      </c>
    </row>
    <row r="35" spans="1:16" x14ac:dyDescent="0.25">
      <c r="A35" s="20"/>
      <c r="B35" s="21"/>
      <c r="C35" s="22"/>
      <c r="D35" s="27">
        <f t="shared" si="0"/>
        <v>0.5</v>
      </c>
      <c r="E35" s="27" t="e">
        <f t="shared" si="1"/>
        <v>#N/A</v>
      </c>
      <c r="F35" s="28">
        <v>17</v>
      </c>
      <c r="G35" s="27">
        <v>1</v>
      </c>
      <c r="H35" s="27">
        <v>2</v>
      </c>
      <c r="I35" s="27">
        <v>3</v>
      </c>
      <c r="J35" s="27">
        <v>4</v>
      </c>
      <c r="K35" s="27">
        <v>5</v>
      </c>
      <c r="L35" s="27">
        <v>6</v>
      </c>
      <c r="M35" s="27">
        <v>7</v>
      </c>
      <c r="N35" s="28">
        <v>8</v>
      </c>
    </row>
    <row r="36" spans="1:16" x14ac:dyDescent="0.25">
      <c r="A36" s="20"/>
      <c r="B36" s="21"/>
      <c r="C36" s="22"/>
      <c r="D36" s="27">
        <f t="shared" si="0"/>
        <v>0.5</v>
      </c>
      <c r="E36" s="27" t="e">
        <f t="shared" si="1"/>
        <v>#N/A</v>
      </c>
      <c r="F36" s="28">
        <v>18</v>
      </c>
      <c r="G36" s="27">
        <v>1</v>
      </c>
      <c r="H36" s="27">
        <v>2</v>
      </c>
      <c r="I36" s="27">
        <v>3</v>
      </c>
      <c r="J36" s="27">
        <v>4</v>
      </c>
      <c r="K36" s="27">
        <v>5</v>
      </c>
      <c r="L36" s="27">
        <v>6</v>
      </c>
      <c r="M36" s="27">
        <v>7</v>
      </c>
      <c r="N36" s="28">
        <v>8</v>
      </c>
    </row>
    <row r="37" spans="1:16" x14ac:dyDescent="0.25">
      <c r="A37" s="20"/>
      <c r="B37" s="21"/>
      <c r="C37" s="22"/>
      <c r="D37" s="27">
        <f t="shared" si="0"/>
        <v>0.5</v>
      </c>
      <c r="E37" s="27" t="e">
        <f t="shared" si="1"/>
        <v>#N/A</v>
      </c>
      <c r="F37" s="28">
        <v>19</v>
      </c>
      <c r="G37" s="27">
        <v>1</v>
      </c>
      <c r="H37" s="27">
        <v>2</v>
      </c>
      <c r="I37" s="27">
        <v>3</v>
      </c>
      <c r="J37" s="27">
        <v>4</v>
      </c>
      <c r="K37" s="27">
        <v>5</v>
      </c>
      <c r="L37" s="27">
        <v>6</v>
      </c>
      <c r="M37" s="27">
        <v>7</v>
      </c>
      <c r="N37" s="28">
        <v>8</v>
      </c>
    </row>
    <row r="38" spans="1:16" x14ac:dyDescent="0.25">
      <c r="A38" s="20"/>
      <c r="B38" s="21"/>
      <c r="C38" s="22"/>
      <c r="D38" s="27">
        <f t="shared" si="0"/>
        <v>0.5</v>
      </c>
      <c r="E38" s="27" t="e">
        <f t="shared" si="1"/>
        <v>#N/A</v>
      </c>
      <c r="F38" s="28">
        <v>20</v>
      </c>
      <c r="G38" s="27">
        <v>1</v>
      </c>
      <c r="H38" s="27">
        <v>2</v>
      </c>
      <c r="I38" s="27">
        <v>3</v>
      </c>
      <c r="J38" s="27">
        <v>4</v>
      </c>
      <c r="K38" s="27">
        <v>5</v>
      </c>
      <c r="L38" s="27">
        <v>6</v>
      </c>
      <c r="M38" s="27">
        <v>7</v>
      </c>
      <c r="N38" s="28">
        <v>8</v>
      </c>
    </row>
    <row r="39" spans="1:16" x14ac:dyDescent="0.25">
      <c r="A39" s="20"/>
      <c r="B39" s="21"/>
      <c r="C39" s="22"/>
      <c r="D39" s="27">
        <f t="shared" si="0"/>
        <v>0.5</v>
      </c>
      <c r="E39" s="27" t="e">
        <f t="shared" si="1"/>
        <v>#N/A</v>
      </c>
      <c r="F39" s="28">
        <v>21</v>
      </c>
      <c r="G39" s="27">
        <v>1</v>
      </c>
      <c r="H39" s="27">
        <v>2</v>
      </c>
      <c r="I39" s="27">
        <v>3</v>
      </c>
      <c r="J39" s="27">
        <v>4</v>
      </c>
      <c r="K39" s="27">
        <v>5</v>
      </c>
      <c r="L39" s="27">
        <v>6</v>
      </c>
      <c r="M39" s="27">
        <v>7</v>
      </c>
      <c r="N39" s="28">
        <v>8</v>
      </c>
    </row>
    <row r="40" spans="1:16" x14ac:dyDescent="0.25">
      <c r="A40" s="20"/>
      <c r="B40" s="21"/>
      <c r="C40" s="22"/>
      <c r="D40" s="27">
        <f t="shared" si="0"/>
        <v>0.5</v>
      </c>
      <c r="E40" s="27" t="e">
        <f t="shared" si="1"/>
        <v>#N/A</v>
      </c>
      <c r="F40" s="28">
        <v>22</v>
      </c>
      <c r="G40" s="27">
        <v>1</v>
      </c>
      <c r="H40" s="27">
        <v>2</v>
      </c>
      <c r="I40" s="27">
        <v>3</v>
      </c>
      <c r="J40" s="27">
        <v>4</v>
      </c>
      <c r="K40" s="27">
        <v>5</v>
      </c>
      <c r="L40" s="27">
        <v>6</v>
      </c>
      <c r="M40" s="27">
        <v>7</v>
      </c>
      <c r="N40" s="28">
        <v>8</v>
      </c>
    </row>
    <row r="41" spans="1:16" x14ac:dyDescent="0.25">
      <c r="A41" s="20"/>
      <c r="B41" s="21"/>
      <c r="C41" s="22"/>
      <c r="D41" s="27">
        <f t="shared" si="0"/>
        <v>0.5</v>
      </c>
      <c r="E41" s="27" t="e">
        <f t="shared" si="1"/>
        <v>#N/A</v>
      </c>
      <c r="F41" s="28">
        <v>23</v>
      </c>
      <c r="G41" s="27">
        <v>1</v>
      </c>
      <c r="H41" s="27">
        <v>2</v>
      </c>
      <c r="I41" s="27">
        <v>3</v>
      </c>
      <c r="J41" s="27">
        <v>4</v>
      </c>
      <c r="K41" s="27">
        <v>5</v>
      </c>
      <c r="L41" s="27">
        <v>6</v>
      </c>
      <c r="M41" s="27">
        <v>7</v>
      </c>
      <c r="N41" s="28">
        <v>8</v>
      </c>
    </row>
    <row r="42" spans="1:16" x14ac:dyDescent="0.25">
      <c r="A42" s="20"/>
      <c r="B42" s="21"/>
      <c r="C42" s="22"/>
      <c r="D42" s="27">
        <f t="shared" si="0"/>
        <v>0.5</v>
      </c>
      <c r="E42" s="27" t="e">
        <f t="shared" si="1"/>
        <v>#N/A</v>
      </c>
      <c r="F42" s="28">
        <v>24</v>
      </c>
      <c r="G42" s="27">
        <v>1</v>
      </c>
      <c r="H42" s="27">
        <v>2</v>
      </c>
      <c r="I42" s="27">
        <v>3</v>
      </c>
      <c r="J42" s="27">
        <v>4</v>
      </c>
      <c r="K42" s="27">
        <v>5</v>
      </c>
      <c r="L42" s="27">
        <v>6</v>
      </c>
      <c r="M42" s="27">
        <v>7</v>
      </c>
      <c r="N42" s="28">
        <v>8</v>
      </c>
    </row>
    <row r="43" spans="1:16" ht="15.75" thickBot="1" x14ac:dyDescent="0.3">
      <c r="A43" s="26"/>
      <c r="B43" s="23"/>
      <c r="C43" s="24"/>
      <c r="D43" s="27">
        <f t="shared" si="0"/>
        <v>0.5</v>
      </c>
      <c r="E43" s="27" t="e">
        <f t="shared" si="1"/>
        <v>#N/A</v>
      </c>
      <c r="F43" s="28">
        <v>25</v>
      </c>
      <c r="G43" s="27">
        <v>1</v>
      </c>
      <c r="H43" s="27">
        <v>2</v>
      </c>
      <c r="I43" s="27">
        <v>3</v>
      </c>
      <c r="J43" s="27">
        <v>4</v>
      </c>
      <c r="K43" s="27">
        <v>5</v>
      </c>
      <c r="L43" s="27">
        <v>6</v>
      </c>
      <c r="M43" s="27">
        <v>7</v>
      </c>
      <c r="N43" s="28">
        <v>8</v>
      </c>
    </row>
    <row r="44" spans="1:16" x14ac:dyDescent="0.25">
      <c r="F44" s="28"/>
      <c r="G44" s="27"/>
      <c r="H44" s="27"/>
      <c r="I44" s="27"/>
      <c r="J44" s="27"/>
      <c r="K44" s="27"/>
      <c r="L44" s="27"/>
      <c r="M44" s="27"/>
      <c r="N44" s="28"/>
    </row>
    <row r="45" spans="1:16" x14ac:dyDescent="0.25">
      <c r="L45" s="3" t="s">
        <v>15</v>
      </c>
    </row>
    <row r="47" spans="1:16" x14ac:dyDescent="0.25">
      <c r="A47" s="2"/>
    </row>
    <row r="49" spans="1:1" x14ac:dyDescent="0.25">
      <c r="A49" s="31"/>
    </row>
  </sheetData>
  <pageMargins left="0.70866141732283472" right="0" top="0.78740157480314965" bottom="0.78740157480314965" header="0.31496062992125984" footer="0.31496062992125984"/>
  <pageSetup paperSize="9" orientation="portrait" horizontalDpi="1200" verticalDpi="120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9"/>
  <sheetViews>
    <sheetView workbookViewId="0">
      <selection activeCell="D8" sqref="D8"/>
    </sheetView>
    <sheetView workbookViewId="1">
      <selection activeCell="C18" sqref="A18:C18"/>
    </sheetView>
  </sheetViews>
  <sheetFormatPr baseColWidth="10" defaultRowHeight="15" x14ac:dyDescent="0.25"/>
  <cols>
    <col min="1" max="1" width="9.7109375" customWidth="1"/>
    <col min="2" max="3" width="8.140625" customWidth="1"/>
    <col min="4" max="4" width="6.42578125" customWidth="1"/>
    <col min="5" max="5" width="1.5703125" customWidth="1"/>
    <col min="6" max="6" width="9.28515625" customWidth="1"/>
    <col min="7" max="13" width="6.28515625" style="3" customWidth="1"/>
    <col min="14" max="14" width="7.140625" customWidth="1"/>
  </cols>
  <sheetData>
    <row r="1" spans="1:16" x14ac:dyDescent="0.25">
      <c r="A1" s="2" t="s">
        <v>31</v>
      </c>
    </row>
    <row r="3" spans="1:16" x14ac:dyDescent="0.25">
      <c r="A3" s="3" t="s">
        <v>10</v>
      </c>
      <c r="B3" s="4" t="s">
        <v>30</v>
      </c>
      <c r="C3" s="5" t="s">
        <v>11</v>
      </c>
      <c r="D3" s="6"/>
      <c r="E3" s="3"/>
    </row>
    <row r="4" spans="1:16" ht="15.75" x14ac:dyDescent="0.25">
      <c r="A4" s="3" t="s">
        <v>32</v>
      </c>
      <c r="B4" s="4" t="s">
        <v>22</v>
      </c>
      <c r="C4" s="5" t="s">
        <v>11</v>
      </c>
      <c r="D4" s="44">
        <v>10180693</v>
      </c>
      <c r="E4" s="3"/>
      <c r="G4" s="29" t="s">
        <v>2</v>
      </c>
      <c r="H4" s="29" t="s">
        <v>3</v>
      </c>
      <c r="I4" s="29" t="s">
        <v>4</v>
      </c>
      <c r="J4" s="29" t="s">
        <v>5</v>
      </c>
      <c r="K4" s="29" t="s">
        <v>6</v>
      </c>
      <c r="L4" s="29" t="s">
        <v>7</v>
      </c>
      <c r="M4" s="29" t="s">
        <v>8</v>
      </c>
    </row>
    <row r="5" spans="1:16" ht="15.75" x14ac:dyDescent="0.25">
      <c r="A5" s="3"/>
      <c r="B5" s="3"/>
      <c r="C5" s="3"/>
      <c r="D5" s="3"/>
      <c r="E5" s="3"/>
      <c r="G5" s="37">
        <f>$C$6-(3*$C$7)</f>
        <v>1.1099999999999999</v>
      </c>
      <c r="H5" s="37">
        <f>$C$6-(2*$C$7)</f>
        <v>1.21</v>
      </c>
      <c r="I5" s="37">
        <f>$C$6-(1*$C$7)</f>
        <v>1.3099999999999998</v>
      </c>
      <c r="J5" s="37">
        <f>$C$6-(0*$C$7)</f>
        <v>1.41</v>
      </c>
      <c r="K5" s="37">
        <f>$C$6+(1*$C$7)</f>
        <v>1.51</v>
      </c>
      <c r="L5" s="37">
        <f>$C$6+(2*$C$7)</f>
        <v>1.6099999999999999</v>
      </c>
      <c r="M5" s="37">
        <f>$C$6+(3*$C$7)</f>
        <v>1.71</v>
      </c>
    </row>
    <row r="6" spans="1:16" x14ac:dyDescent="0.25">
      <c r="A6" s="3" t="s">
        <v>33</v>
      </c>
      <c r="B6" s="3"/>
      <c r="C6" s="6">
        <v>1.41</v>
      </c>
      <c r="D6" s="3" t="s">
        <v>9</v>
      </c>
      <c r="E6" s="3"/>
    </row>
    <row r="7" spans="1:16" x14ac:dyDescent="0.25">
      <c r="A7" s="3" t="s">
        <v>34</v>
      </c>
      <c r="B7" s="3"/>
      <c r="C7" s="6">
        <v>0.1</v>
      </c>
      <c r="D7" s="3" t="str">
        <f>D6</f>
        <v>mmol/l</v>
      </c>
      <c r="E7" s="3"/>
      <c r="F7" s="28"/>
      <c r="G7" s="27"/>
      <c r="H7" s="27"/>
      <c r="I7" s="27"/>
      <c r="J7" s="27"/>
      <c r="K7" s="27"/>
      <c r="L7" s="27"/>
      <c r="M7" s="27"/>
      <c r="N7" s="28"/>
    </row>
    <row r="8" spans="1:16" x14ac:dyDescent="0.25">
      <c r="A8" s="3"/>
      <c r="B8" s="3"/>
      <c r="C8" s="3"/>
      <c r="D8" s="3"/>
      <c r="E8" s="3"/>
      <c r="F8" s="28"/>
      <c r="G8" s="27"/>
      <c r="H8" s="27"/>
      <c r="I8" s="27"/>
      <c r="J8" s="27"/>
      <c r="K8" s="27"/>
      <c r="L8" s="27"/>
      <c r="M8" s="27"/>
      <c r="N8" s="28"/>
      <c r="P8" s="1"/>
    </row>
    <row r="9" spans="1:16" x14ac:dyDescent="0.25">
      <c r="A9" s="7" t="s">
        <v>35</v>
      </c>
      <c r="B9" s="8"/>
      <c r="C9" s="9">
        <v>0.21</v>
      </c>
      <c r="D9" s="10"/>
      <c r="E9" s="11"/>
      <c r="F9" s="28"/>
      <c r="G9" s="27"/>
      <c r="H9" s="27"/>
      <c r="I9" s="27"/>
      <c r="J9" s="27"/>
      <c r="K9" s="27"/>
      <c r="L9" s="27"/>
      <c r="M9" s="27"/>
      <c r="N9" s="28"/>
      <c r="P9" s="1"/>
    </row>
    <row r="10" spans="1:16" x14ac:dyDescent="0.25">
      <c r="A10" s="8" t="s">
        <v>36</v>
      </c>
      <c r="B10" s="8"/>
      <c r="C10" s="12">
        <v>1.0900000000000001</v>
      </c>
      <c r="D10" s="12">
        <v>1.73</v>
      </c>
      <c r="E10" s="8"/>
      <c r="F10" s="28"/>
      <c r="G10" s="27"/>
      <c r="H10" s="27"/>
      <c r="I10" s="27"/>
      <c r="J10" s="27"/>
      <c r="K10" s="27"/>
      <c r="L10" s="27"/>
      <c r="M10" s="27"/>
      <c r="N10" s="28"/>
      <c r="P10" s="1"/>
    </row>
    <row r="11" spans="1:16" x14ac:dyDescent="0.25">
      <c r="A11" s="8" t="s">
        <v>37</v>
      </c>
      <c r="B11" s="8"/>
      <c r="C11" s="13">
        <f>AVERAGE(C10:D10)</f>
        <v>1.4100000000000001</v>
      </c>
      <c r="D11" s="13"/>
      <c r="E11" s="8"/>
      <c r="F11" s="28"/>
      <c r="G11" s="27"/>
      <c r="H11" s="27"/>
      <c r="I11" s="27"/>
      <c r="J11" s="27"/>
      <c r="K11" s="27"/>
      <c r="L11" s="27"/>
      <c r="M11" s="27"/>
      <c r="N11" s="28"/>
      <c r="P11" s="1"/>
    </row>
    <row r="12" spans="1:16" x14ac:dyDescent="0.25">
      <c r="A12" s="8" t="s">
        <v>38</v>
      </c>
      <c r="B12" s="8"/>
      <c r="C12" s="25">
        <f>IF(((D10-C10)/6)&lt;((C11*C9)/3),(D10-C10)/6,(C11*C9/3))</f>
        <v>9.870000000000001E-2</v>
      </c>
      <c r="D12" s="10"/>
      <c r="E12" s="8"/>
      <c r="F12" s="28"/>
      <c r="G12" s="27"/>
      <c r="H12" s="27"/>
      <c r="I12" s="27"/>
      <c r="J12" s="27"/>
      <c r="K12" s="27"/>
      <c r="L12" s="27"/>
      <c r="M12" s="27"/>
      <c r="N12" s="28"/>
      <c r="P12" s="1"/>
    </row>
    <row r="13" spans="1:16" x14ac:dyDescent="0.25">
      <c r="A13" s="3"/>
      <c r="B13" s="3"/>
      <c r="C13" s="3"/>
      <c r="D13" s="3"/>
      <c r="E13" s="3"/>
      <c r="F13" s="28"/>
      <c r="G13" s="27"/>
      <c r="H13" s="27"/>
      <c r="I13" s="27"/>
      <c r="J13" s="27"/>
      <c r="K13" s="27"/>
      <c r="L13" s="27"/>
      <c r="M13" s="27"/>
      <c r="N13" s="28"/>
      <c r="P13" s="1"/>
    </row>
    <row r="14" spans="1:16" x14ac:dyDescent="0.25">
      <c r="A14" s="14" t="s">
        <v>39</v>
      </c>
      <c r="B14" s="3"/>
      <c r="C14" s="3"/>
      <c r="D14" s="3"/>
      <c r="E14" s="3"/>
      <c r="F14" s="28"/>
      <c r="G14" s="27"/>
      <c r="H14" s="27"/>
      <c r="I14" s="27"/>
      <c r="J14" s="27"/>
      <c r="K14" s="27"/>
      <c r="L14" s="27"/>
      <c r="M14" s="27"/>
      <c r="N14" s="28"/>
      <c r="P14" s="1"/>
    </row>
    <row r="15" spans="1:16" x14ac:dyDescent="0.25">
      <c r="A15" s="3" t="s">
        <v>40</v>
      </c>
      <c r="B15" s="15" t="e">
        <f>AVERAGE(B19:B43)</f>
        <v>#DIV/0!</v>
      </c>
      <c r="C15" s="3" t="s">
        <v>13</v>
      </c>
      <c r="D15" s="16" t="e">
        <f>(B15-C6)/C6</f>
        <v>#DIV/0!</v>
      </c>
      <c r="E15" s="3"/>
      <c r="F15" s="28"/>
      <c r="G15" s="27"/>
      <c r="H15" s="27"/>
      <c r="I15" s="27"/>
      <c r="J15" s="27"/>
      <c r="K15" s="27"/>
      <c r="L15" s="27"/>
      <c r="M15" s="27"/>
      <c r="N15" s="28"/>
      <c r="P15" s="1"/>
    </row>
    <row r="16" spans="1:16" x14ac:dyDescent="0.25">
      <c r="A16" s="3" t="s">
        <v>41</v>
      </c>
      <c r="B16" s="15" t="e">
        <f>STDEV(B19:B43)</f>
        <v>#DIV/0!</v>
      </c>
      <c r="C16" s="3" t="s">
        <v>12</v>
      </c>
      <c r="D16" s="16" t="e">
        <f>B16/B15</f>
        <v>#DIV/0!</v>
      </c>
      <c r="E16" s="3"/>
      <c r="F16" s="28"/>
      <c r="G16" s="27"/>
      <c r="H16" s="27"/>
      <c r="I16" s="27"/>
      <c r="J16" s="27"/>
      <c r="K16" s="27"/>
      <c r="L16" s="27"/>
      <c r="M16" s="27"/>
      <c r="N16" s="28"/>
      <c r="P16" s="1"/>
    </row>
    <row r="17" spans="1:16" ht="15.75" thickBot="1" x14ac:dyDescent="0.3">
      <c r="A17" s="3"/>
      <c r="B17" s="3"/>
      <c r="C17" s="3"/>
      <c r="D17" s="3"/>
      <c r="E17" s="3"/>
      <c r="F17" s="28"/>
      <c r="G17" s="27"/>
      <c r="H17" s="27"/>
      <c r="I17" s="27"/>
      <c r="J17" s="27"/>
      <c r="K17" s="27"/>
      <c r="L17" s="27"/>
      <c r="M17" s="27"/>
      <c r="N17" s="28"/>
      <c r="P17" s="1"/>
    </row>
    <row r="18" spans="1:16" x14ac:dyDescent="0.25">
      <c r="A18" s="17" t="s">
        <v>42</v>
      </c>
      <c r="B18" s="18" t="s">
        <v>43</v>
      </c>
      <c r="C18" s="19" t="s">
        <v>44</v>
      </c>
      <c r="D18" s="27"/>
      <c r="E18" s="27"/>
      <c r="F18" s="28">
        <v>0</v>
      </c>
      <c r="G18" s="27">
        <v>1</v>
      </c>
      <c r="H18" s="27">
        <v>2</v>
      </c>
      <c r="I18" s="27">
        <v>3</v>
      </c>
      <c r="J18" s="27">
        <v>4</v>
      </c>
      <c r="K18" s="27">
        <v>5</v>
      </c>
      <c r="L18" s="27">
        <v>6</v>
      </c>
      <c r="M18" s="27">
        <v>7</v>
      </c>
      <c r="N18" s="28">
        <v>8</v>
      </c>
      <c r="P18" s="1"/>
    </row>
    <row r="19" spans="1:16" x14ac:dyDescent="0.25">
      <c r="A19" s="20"/>
      <c r="B19" s="21"/>
      <c r="C19" s="22"/>
      <c r="D19" s="27">
        <f>IF(ABS((B19-$C$6)/$C$7)&gt;3.5,(3.5*(B19-$C$6)/ABS(B19-$C$6))+4,(B19-$C$6)/$C$7+4)</f>
        <v>0.5</v>
      </c>
      <c r="E19" s="27" t="e">
        <f>IF(B19&gt;0,D19,#N/A)</f>
        <v>#N/A</v>
      </c>
      <c r="F19" s="28">
        <v>1</v>
      </c>
      <c r="G19" s="27">
        <v>1</v>
      </c>
      <c r="H19" s="27">
        <v>2</v>
      </c>
      <c r="I19" s="27">
        <v>3</v>
      </c>
      <c r="J19" s="27">
        <v>4</v>
      </c>
      <c r="K19" s="27">
        <v>5</v>
      </c>
      <c r="L19" s="27">
        <v>6</v>
      </c>
      <c r="M19" s="27">
        <v>7</v>
      </c>
      <c r="N19" s="28">
        <v>8</v>
      </c>
      <c r="P19" s="1"/>
    </row>
    <row r="20" spans="1:16" x14ac:dyDescent="0.25">
      <c r="A20" s="20"/>
      <c r="B20" s="21"/>
      <c r="C20" s="22"/>
      <c r="D20" s="27">
        <f t="shared" ref="D20:D43" si="0">IF(ABS((B20-$C$6)/$C$7)&gt;3.5,(3.5*(B20-$C$6)/ABS(B20-$C$6))+4,(B20-$C$6)/$C$7+4)</f>
        <v>0.5</v>
      </c>
      <c r="E20" s="27" t="e">
        <f t="shared" ref="E20:E43" si="1">IF(B20&gt;0,D20,#N/A)</f>
        <v>#N/A</v>
      </c>
      <c r="F20" s="28">
        <v>2</v>
      </c>
      <c r="G20" s="27">
        <v>1</v>
      </c>
      <c r="H20" s="27">
        <v>2</v>
      </c>
      <c r="I20" s="27">
        <v>3</v>
      </c>
      <c r="J20" s="27">
        <v>4</v>
      </c>
      <c r="K20" s="27">
        <v>5</v>
      </c>
      <c r="L20" s="27">
        <v>6</v>
      </c>
      <c r="M20" s="27">
        <v>7</v>
      </c>
      <c r="N20" s="28">
        <v>8</v>
      </c>
      <c r="P20" s="1"/>
    </row>
    <row r="21" spans="1:16" x14ac:dyDescent="0.25">
      <c r="A21" s="20"/>
      <c r="B21" s="21"/>
      <c r="C21" s="22"/>
      <c r="D21" s="27">
        <f t="shared" si="0"/>
        <v>0.5</v>
      </c>
      <c r="E21" s="27" t="e">
        <f t="shared" si="1"/>
        <v>#N/A</v>
      </c>
      <c r="F21" s="28">
        <v>3</v>
      </c>
      <c r="G21" s="27">
        <v>1</v>
      </c>
      <c r="H21" s="27">
        <v>2</v>
      </c>
      <c r="I21" s="27">
        <v>3</v>
      </c>
      <c r="J21" s="27">
        <v>4</v>
      </c>
      <c r="K21" s="27">
        <v>5</v>
      </c>
      <c r="L21" s="27">
        <v>6</v>
      </c>
      <c r="M21" s="27">
        <v>7</v>
      </c>
      <c r="N21" s="28">
        <v>8</v>
      </c>
      <c r="P21" s="1"/>
    </row>
    <row r="22" spans="1:16" x14ac:dyDescent="0.25">
      <c r="A22" s="20"/>
      <c r="B22" s="21"/>
      <c r="C22" s="22"/>
      <c r="D22" s="27">
        <f t="shared" si="0"/>
        <v>0.5</v>
      </c>
      <c r="E22" s="27" t="e">
        <f t="shared" si="1"/>
        <v>#N/A</v>
      </c>
      <c r="F22" s="28">
        <v>4</v>
      </c>
      <c r="G22" s="27">
        <v>1</v>
      </c>
      <c r="H22" s="27">
        <v>2</v>
      </c>
      <c r="I22" s="27">
        <v>3</v>
      </c>
      <c r="J22" s="27">
        <v>4</v>
      </c>
      <c r="K22" s="27">
        <v>5</v>
      </c>
      <c r="L22" s="27">
        <v>6</v>
      </c>
      <c r="M22" s="27">
        <v>7</v>
      </c>
      <c r="N22" s="28">
        <v>8</v>
      </c>
      <c r="P22" s="1"/>
    </row>
    <row r="23" spans="1:16" x14ac:dyDescent="0.25">
      <c r="A23" s="20"/>
      <c r="B23" s="21"/>
      <c r="C23" s="22"/>
      <c r="D23" s="27">
        <f t="shared" si="0"/>
        <v>0.5</v>
      </c>
      <c r="E23" s="27" t="e">
        <f t="shared" si="1"/>
        <v>#N/A</v>
      </c>
      <c r="F23" s="28">
        <v>5</v>
      </c>
      <c r="G23" s="27">
        <v>1</v>
      </c>
      <c r="H23" s="27">
        <v>2</v>
      </c>
      <c r="I23" s="27">
        <v>3</v>
      </c>
      <c r="J23" s="27">
        <v>4</v>
      </c>
      <c r="K23" s="27">
        <v>5</v>
      </c>
      <c r="L23" s="27">
        <v>6</v>
      </c>
      <c r="M23" s="27">
        <v>7</v>
      </c>
      <c r="N23" s="28">
        <v>8</v>
      </c>
      <c r="P23" s="1"/>
    </row>
    <row r="24" spans="1:16" x14ac:dyDescent="0.25">
      <c r="A24" s="20"/>
      <c r="B24" s="21"/>
      <c r="C24" s="22"/>
      <c r="D24" s="27">
        <f t="shared" si="0"/>
        <v>0.5</v>
      </c>
      <c r="E24" s="27" t="e">
        <f t="shared" si="1"/>
        <v>#N/A</v>
      </c>
      <c r="F24" s="28">
        <v>6</v>
      </c>
      <c r="G24" s="27">
        <v>1</v>
      </c>
      <c r="H24" s="27">
        <v>2</v>
      </c>
      <c r="I24" s="27">
        <v>3</v>
      </c>
      <c r="J24" s="27">
        <v>4</v>
      </c>
      <c r="K24" s="27">
        <v>5</v>
      </c>
      <c r="L24" s="27">
        <v>6</v>
      </c>
      <c r="M24" s="27">
        <v>7</v>
      </c>
      <c r="N24" s="28">
        <v>8</v>
      </c>
      <c r="P24" s="1"/>
    </row>
    <row r="25" spans="1:16" x14ac:dyDescent="0.25">
      <c r="A25" s="20"/>
      <c r="B25" s="21"/>
      <c r="C25" s="22"/>
      <c r="D25" s="27">
        <f t="shared" si="0"/>
        <v>0.5</v>
      </c>
      <c r="E25" s="27" t="e">
        <f t="shared" si="1"/>
        <v>#N/A</v>
      </c>
      <c r="F25" s="28">
        <v>7</v>
      </c>
      <c r="G25" s="27">
        <v>1</v>
      </c>
      <c r="H25" s="27">
        <v>2</v>
      </c>
      <c r="I25" s="27">
        <v>3</v>
      </c>
      <c r="J25" s="27">
        <v>4</v>
      </c>
      <c r="K25" s="27">
        <v>5</v>
      </c>
      <c r="L25" s="27">
        <v>6</v>
      </c>
      <c r="M25" s="27">
        <v>7</v>
      </c>
      <c r="N25" s="28">
        <v>8</v>
      </c>
      <c r="P25" s="1"/>
    </row>
    <row r="26" spans="1:16" x14ac:dyDescent="0.25">
      <c r="A26" s="20"/>
      <c r="B26" s="21"/>
      <c r="C26" s="22"/>
      <c r="D26" s="27">
        <f t="shared" si="0"/>
        <v>0.5</v>
      </c>
      <c r="E26" s="27" t="e">
        <f t="shared" si="1"/>
        <v>#N/A</v>
      </c>
      <c r="F26" s="28">
        <v>8</v>
      </c>
      <c r="G26" s="27">
        <v>1</v>
      </c>
      <c r="H26" s="27">
        <v>2</v>
      </c>
      <c r="I26" s="27">
        <v>3</v>
      </c>
      <c r="J26" s="27">
        <v>4</v>
      </c>
      <c r="K26" s="27">
        <v>5</v>
      </c>
      <c r="L26" s="27">
        <v>6</v>
      </c>
      <c r="M26" s="27">
        <v>7</v>
      </c>
      <c r="N26" s="28">
        <v>8</v>
      </c>
      <c r="P26" s="1"/>
    </row>
    <row r="27" spans="1:16" x14ac:dyDescent="0.25">
      <c r="A27" s="20"/>
      <c r="B27" s="21"/>
      <c r="C27" s="22"/>
      <c r="D27" s="27">
        <f t="shared" si="0"/>
        <v>0.5</v>
      </c>
      <c r="E27" s="27" t="e">
        <f t="shared" si="1"/>
        <v>#N/A</v>
      </c>
      <c r="F27" s="28">
        <v>9</v>
      </c>
      <c r="G27" s="27">
        <v>1</v>
      </c>
      <c r="H27" s="27">
        <v>2</v>
      </c>
      <c r="I27" s="27">
        <v>3</v>
      </c>
      <c r="J27" s="27">
        <v>4</v>
      </c>
      <c r="K27" s="27">
        <v>5</v>
      </c>
      <c r="L27" s="27">
        <v>6</v>
      </c>
      <c r="M27" s="27">
        <v>7</v>
      </c>
      <c r="N27" s="28">
        <v>8</v>
      </c>
      <c r="P27" s="1"/>
    </row>
    <row r="28" spans="1:16" x14ac:dyDescent="0.25">
      <c r="A28" s="20"/>
      <c r="B28" s="21"/>
      <c r="C28" s="22"/>
      <c r="D28" s="27">
        <f t="shared" si="0"/>
        <v>0.5</v>
      </c>
      <c r="E28" s="27" t="e">
        <f t="shared" si="1"/>
        <v>#N/A</v>
      </c>
      <c r="F28" s="28">
        <v>10</v>
      </c>
      <c r="G28" s="27">
        <v>1</v>
      </c>
      <c r="H28" s="27">
        <v>2</v>
      </c>
      <c r="I28" s="27">
        <v>3</v>
      </c>
      <c r="J28" s="27">
        <v>4</v>
      </c>
      <c r="K28" s="27">
        <v>5</v>
      </c>
      <c r="L28" s="27">
        <v>6</v>
      </c>
      <c r="M28" s="27">
        <v>7</v>
      </c>
      <c r="N28" s="28">
        <v>8</v>
      </c>
      <c r="P28" s="1"/>
    </row>
    <row r="29" spans="1:16" x14ac:dyDescent="0.25">
      <c r="A29" s="20"/>
      <c r="B29" s="21"/>
      <c r="C29" s="22"/>
      <c r="D29" s="27">
        <f t="shared" si="0"/>
        <v>0.5</v>
      </c>
      <c r="E29" s="27" t="e">
        <f t="shared" si="1"/>
        <v>#N/A</v>
      </c>
      <c r="F29" s="28">
        <v>11</v>
      </c>
      <c r="G29" s="27">
        <v>1</v>
      </c>
      <c r="H29" s="27">
        <v>2</v>
      </c>
      <c r="I29" s="27">
        <v>3</v>
      </c>
      <c r="J29" s="27">
        <v>4</v>
      </c>
      <c r="K29" s="27">
        <v>5</v>
      </c>
      <c r="L29" s="27">
        <v>6</v>
      </c>
      <c r="M29" s="27">
        <v>7</v>
      </c>
      <c r="N29" s="28">
        <v>8</v>
      </c>
      <c r="P29" s="1"/>
    </row>
    <row r="30" spans="1:16" x14ac:dyDescent="0.25">
      <c r="A30" s="20"/>
      <c r="B30" s="21"/>
      <c r="C30" s="22"/>
      <c r="D30" s="27">
        <f t="shared" si="0"/>
        <v>0.5</v>
      </c>
      <c r="E30" s="27" t="e">
        <f t="shared" si="1"/>
        <v>#N/A</v>
      </c>
      <c r="F30" s="28">
        <v>12</v>
      </c>
      <c r="G30" s="27">
        <v>1</v>
      </c>
      <c r="H30" s="27">
        <v>2</v>
      </c>
      <c r="I30" s="27">
        <v>3</v>
      </c>
      <c r="J30" s="27">
        <v>4</v>
      </c>
      <c r="K30" s="27">
        <v>5</v>
      </c>
      <c r="L30" s="27">
        <v>6</v>
      </c>
      <c r="M30" s="27">
        <v>7</v>
      </c>
      <c r="N30" s="28">
        <v>8</v>
      </c>
      <c r="P30" s="1"/>
    </row>
    <row r="31" spans="1:16" x14ac:dyDescent="0.25">
      <c r="A31" s="20"/>
      <c r="B31" s="21"/>
      <c r="C31" s="22"/>
      <c r="D31" s="27">
        <f t="shared" si="0"/>
        <v>0.5</v>
      </c>
      <c r="E31" s="27" t="e">
        <f t="shared" si="1"/>
        <v>#N/A</v>
      </c>
      <c r="F31" s="28">
        <v>13</v>
      </c>
      <c r="G31" s="27">
        <v>1</v>
      </c>
      <c r="H31" s="27">
        <v>2</v>
      </c>
      <c r="I31" s="27">
        <v>3</v>
      </c>
      <c r="J31" s="27">
        <v>4</v>
      </c>
      <c r="K31" s="27">
        <v>5</v>
      </c>
      <c r="L31" s="27">
        <v>6</v>
      </c>
      <c r="M31" s="27">
        <v>7</v>
      </c>
      <c r="N31" s="28">
        <v>8</v>
      </c>
      <c r="P31" s="1"/>
    </row>
    <row r="32" spans="1:16" x14ac:dyDescent="0.25">
      <c r="A32" s="20"/>
      <c r="B32" s="21"/>
      <c r="C32" s="22"/>
      <c r="D32" s="27">
        <f t="shared" si="0"/>
        <v>0.5</v>
      </c>
      <c r="E32" s="27" t="e">
        <f t="shared" si="1"/>
        <v>#N/A</v>
      </c>
      <c r="F32" s="28">
        <v>14</v>
      </c>
      <c r="G32" s="27">
        <v>1</v>
      </c>
      <c r="H32" s="27">
        <v>2</v>
      </c>
      <c r="I32" s="27">
        <v>3</v>
      </c>
      <c r="J32" s="27">
        <v>4</v>
      </c>
      <c r="K32" s="27">
        <v>5</v>
      </c>
      <c r="L32" s="27">
        <v>6</v>
      </c>
      <c r="M32" s="27">
        <v>7</v>
      </c>
      <c r="N32" s="28">
        <v>8</v>
      </c>
      <c r="P32" s="1"/>
    </row>
    <row r="33" spans="1:16" x14ac:dyDescent="0.25">
      <c r="A33" s="20"/>
      <c r="B33" s="21"/>
      <c r="C33" s="22"/>
      <c r="D33" s="27">
        <f t="shared" si="0"/>
        <v>0.5</v>
      </c>
      <c r="E33" s="27" t="e">
        <f t="shared" si="1"/>
        <v>#N/A</v>
      </c>
      <c r="F33" s="28">
        <v>15</v>
      </c>
      <c r="G33" s="27">
        <v>1</v>
      </c>
      <c r="H33" s="27">
        <v>2</v>
      </c>
      <c r="I33" s="27">
        <v>3</v>
      </c>
      <c r="J33" s="27">
        <v>4</v>
      </c>
      <c r="K33" s="27">
        <v>5</v>
      </c>
      <c r="L33" s="27">
        <v>6</v>
      </c>
      <c r="M33" s="27">
        <v>7</v>
      </c>
      <c r="N33" s="28">
        <v>8</v>
      </c>
      <c r="P33" s="1"/>
    </row>
    <row r="34" spans="1:16" x14ac:dyDescent="0.25">
      <c r="A34" s="20"/>
      <c r="B34" s="21"/>
      <c r="C34" s="22"/>
      <c r="D34" s="27">
        <f t="shared" si="0"/>
        <v>0.5</v>
      </c>
      <c r="E34" s="27" t="e">
        <f t="shared" si="1"/>
        <v>#N/A</v>
      </c>
      <c r="F34" s="28">
        <v>16</v>
      </c>
      <c r="G34" s="27">
        <v>1</v>
      </c>
      <c r="H34" s="27">
        <v>2</v>
      </c>
      <c r="I34" s="27">
        <v>3</v>
      </c>
      <c r="J34" s="27">
        <v>4</v>
      </c>
      <c r="K34" s="27">
        <v>5</v>
      </c>
      <c r="L34" s="27">
        <v>6</v>
      </c>
      <c r="M34" s="27">
        <v>7</v>
      </c>
      <c r="N34" s="28">
        <v>8</v>
      </c>
    </row>
    <row r="35" spans="1:16" x14ac:dyDescent="0.25">
      <c r="A35" s="20"/>
      <c r="B35" s="21"/>
      <c r="C35" s="22"/>
      <c r="D35" s="27">
        <f t="shared" si="0"/>
        <v>0.5</v>
      </c>
      <c r="E35" s="27" t="e">
        <f t="shared" si="1"/>
        <v>#N/A</v>
      </c>
      <c r="F35" s="28">
        <v>17</v>
      </c>
      <c r="G35" s="27">
        <v>1</v>
      </c>
      <c r="H35" s="27">
        <v>2</v>
      </c>
      <c r="I35" s="27">
        <v>3</v>
      </c>
      <c r="J35" s="27">
        <v>4</v>
      </c>
      <c r="K35" s="27">
        <v>5</v>
      </c>
      <c r="L35" s="27">
        <v>6</v>
      </c>
      <c r="M35" s="27">
        <v>7</v>
      </c>
      <c r="N35" s="28">
        <v>8</v>
      </c>
    </row>
    <row r="36" spans="1:16" x14ac:dyDescent="0.25">
      <c r="A36" s="20"/>
      <c r="B36" s="21"/>
      <c r="C36" s="22"/>
      <c r="D36" s="27">
        <f t="shared" si="0"/>
        <v>0.5</v>
      </c>
      <c r="E36" s="27" t="e">
        <f t="shared" si="1"/>
        <v>#N/A</v>
      </c>
      <c r="F36" s="28">
        <v>18</v>
      </c>
      <c r="G36" s="27">
        <v>1</v>
      </c>
      <c r="H36" s="27">
        <v>2</v>
      </c>
      <c r="I36" s="27">
        <v>3</v>
      </c>
      <c r="J36" s="27">
        <v>4</v>
      </c>
      <c r="K36" s="27">
        <v>5</v>
      </c>
      <c r="L36" s="27">
        <v>6</v>
      </c>
      <c r="M36" s="27">
        <v>7</v>
      </c>
      <c r="N36" s="28">
        <v>8</v>
      </c>
    </row>
    <row r="37" spans="1:16" x14ac:dyDescent="0.25">
      <c r="A37" s="20"/>
      <c r="B37" s="21"/>
      <c r="C37" s="22"/>
      <c r="D37" s="27">
        <f t="shared" si="0"/>
        <v>0.5</v>
      </c>
      <c r="E37" s="27" t="e">
        <f t="shared" si="1"/>
        <v>#N/A</v>
      </c>
      <c r="F37" s="28">
        <v>19</v>
      </c>
      <c r="G37" s="27">
        <v>1</v>
      </c>
      <c r="H37" s="27">
        <v>2</v>
      </c>
      <c r="I37" s="27">
        <v>3</v>
      </c>
      <c r="J37" s="27">
        <v>4</v>
      </c>
      <c r="K37" s="27">
        <v>5</v>
      </c>
      <c r="L37" s="27">
        <v>6</v>
      </c>
      <c r="M37" s="27">
        <v>7</v>
      </c>
      <c r="N37" s="28">
        <v>8</v>
      </c>
    </row>
    <row r="38" spans="1:16" x14ac:dyDescent="0.25">
      <c r="A38" s="20"/>
      <c r="B38" s="21"/>
      <c r="C38" s="22"/>
      <c r="D38" s="27">
        <f t="shared" si="0"/>
        <v>0.5</v>
      </c>
      <c r="E38" s="27" t="e">
        <f t="shared" si="1"/>
        <v>#N/A</v>
      </c>
      <c r="F38" s="28">
        <v>20</v>
      </c>
      <c r="G38" s="27">
        <v>1</v>
      </c>
      <c r="H38" s="27">
        <v>2</v>
      </c>
      <c r="I38" s="27">
        <v>3</v>
      </c>
      <c r="J38" s="27">
        <v>4</v>
      </c>
      <c r="K38" s="27">
        <v>5</v>
      </c>
      <c r="L38" s="27">
        <v>6</v>
      </c>
      <c r="M38" s="27">
        <v>7</v>
      </c>
      <c r="N38" s="28">
        <v>8</v>
      </c>
    </row>
    <row r="39" spans="1:16" x14ac:dyDescent="0.25">
      <c r="A39" s="20"/>
      <c r="B39" s="21"/>
      <c r="C39" s="22"/>
      <c r="D39" s="27">
        <f t="shared" si="0"/>
        <v>0.5</v>
      </c>
      <c r="E39" s="27" t="e">
        <f t="shared" si="1"/>
        <v>#N/A</v>
      </c>
      <c r="F39" s="28">
        <v>21</v>
      </c>
      <c r="G39" s="27">
        <v>1</v>
      </c>
      <c r="H39" s="27">
        <v>2</v>
      </c>
      <c r="I39" s="27">
        <v>3</v>
      </c>
      <c r="J39" s="27">
        <v>4</v>
      </c>
      <c r="K39" s="27">
        <v>5</v>
      </c>
      <c r="L39" s="27">
        <v>6</v>
      </c>
      <c r="M39" s="27">
        <v>7</v>
      </c>
      <c r="N39" s="28">
        <v>8</v>
      </c>
    </row>
    <row r="40" spans="1:16" x14ac:dyDescent="0.25">
      <c r="A40" s="20"/>
      <c r="B40" s="21"/>
      <c r="C40" s="22"/>
      <c r="D40" s="27">
        <f t="shared" si="0"/>
        <v>0.5</v>
      </c>
      <c r="E40" s="27" t="e">
        <f t="shared" si="1"/>
        <v>#N/A</v>
      </c>
      <c r="F40" s="28">
        <v>22</v>
      </c>
      <c r="G40" s="27">
        <v>1</v>
      </c>
      <c r="H40" s="27">
        <v>2</v>
      </c>
      <c r="I40" s="27">
        <v>3</v>
      </c>
      <c r="J40" s="27">
        <v>4</v>
      </c>
      <c r="K40" s="27">
        <v>5</v>
      </c>
      <c r="L40" s="27">
        <v>6</v>
      </c>
      <c r="M40" s="27">
        <v>7</v>
      </c>
      <c r="N40" s="28">
        <v>8</v>
      </c>
    </row>
    <row r="41" spans="1:16" x14ac:dyDescent="0.25">
      <c r="A41" s="20"/>
      <c r="B41" s="21"/>
      <c r="C41" s="22"/>
      <c r="D41" s="27">
        <f t="shared" si="0"/>
        <v>0.5</v>
      </c>
      <c r="E41" s="27" t="e">
        <f t="shared" si="1"/>
        <v>#N/A</v>
      </c>
      <c r="F41" s="28">
        <v>23</v>
      </c>
      <c r="G41" s="27">
        <v>1</v>
      </c>
      <c r="H41" s="27">
        <v>2</v>
      </c>
      <c r="I41" s="27">
        <v>3</v>
      </c>
      <c r="J41" s="27">
        <v>4</v>
      </c>
      <c r="K41" s="27">
        <v>5</v>
      </c>
      <c r="L41" s="27">
        <v>6</v>
      </c>
      <c r="M41" s="27">
        <v>7</v>
      </c>
      <c r="N41" s="28">
        <v>8</v>
      </c>
    </row>
    <row r="42" spans="1:16" x14ac:dyDescent="0.25">
      <c r="A42" s="20"/>
      <c r="B42" s="21"/>
      <c r="C42" s="22"/>
      <c r="D42" s="27">
        <f t="shared" si="0"/>
        <v>0.5</v>
      </c>
      <c r="E42" s="27" t="e">
        <f t="shared" si="1"/>
        <v>#N/A</v>
      </c>
      <c r="F42" s="28">
        <v>24</v>
      </c>
      <c r="G42" s="27">
        <v>1</v>
      </c>
      <c r="H42" s="27">
        <v>2</v>
      </c>
      <c r="I42" s="27">
        <v>3</v>
      </c>
      <c r="J42" s="27">
        <v>4</v>
      </c>
      <c r="K42" s="27">
        <v>5</v>
      </c>
      <c r="L42" s="27">
        <v>6</v>
      </c>
      <c r="M42" s="27">
        <v>7</v>
      </c>
      <c r="N42" s="28">
        <v>8</v>
      </c>
    </row>
    <row r="43" spans="1:16" ht="15.75" thickBot="1" x14ac:dyDescent="0.3">
      <c r="A43" s="26"/>
      <c r="B43" s="23"/>
      <c r="C43" s="24"/>
      <c r="D43" s="27">
        <f t="shared" si="0"/>
        <v>0.5</v>
      </c>
      <c r="E43" s="27" t="e">
        <f t="shared" si="1"/>
        <v>#N/A</v>
      </c>
      <c r="F43" s="28">
        <v>25</v>
      </c>
      <c r="G43" s="27">
        <v>1</v>
      </c>
      <c r="H43" s="27">
        <v>2</v>
      </c>
      <c r="I43" s="27">
        <v>3</v>
      </c>
      <c r="J43" s="27">
        <v>4</v>
      </c>
      <c r="K43" s="27">
        <v>5</v>
      </c>
      <c r="L43" s="27">
        <v>6</v>
      </c>
      <c r="M43" s="27">
        <v>7</v>
      </c>
      <c r="N43" s="28">
        <v>8</v>
      </c>
    </row>
    <row r="44" spans="1:16" x14ac:dyDescent="0.25">
      <c r="F44" s="28"/>
      <c r="G44" s="27"/>
      <c r="H44" s="27"/>
      <c r="I44" s="27"/>
      <c r="J44" s="27"/>
      <c r="K44" s="27"/>
      <c r="L44" s="27"/>
      <c r="M44" s="27"/>
      <c r="N44" s="28"/>
    </row>
    <row r="45" spans="1:16" x14ac:dyDescent="0.25">
      <c r="L45" s="3" t="s">
        <v>15</v>
      </c>
    </row>
    <row r="47" spans="1:16" x14ac:dyDescent="0.25">
      <c r="A47" s="2"/>
    </row>
    <row r="49" spans="1:1" x14ac:dyDescent="0.25">
      <c r="A49" s="31"/>
    </row>
  </sheetData>
  <pageMargins left="0.70866141732283472" right="0" top="0.78740157480314965" bottom="0.78740157480314965" header="0.31496062992125984" footer="0.31496062992125984"/>
  <pageSetup paperSize="9" orientation="portrait" horizontalDpi="1200" verticalDpi="120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9"/>
  <sheetViews>
    <sheetView workbookViewId="0">
      <selection activeCell="C8" sqref="C8"/>
    </sheetView>
    <sheetView topLeftCell="A25" workbookViewId="1">
      <selection activeCell="A18" sqref="A18:C18"/>
    </sheetView>
  </sheetViews>
  <sheetFormatPr baseColWidth="10" defaultRowHeight="15" x14ac:dyDescent="0.25"/>
  <cols>
    <col min="1" max="1" width="9.7109375" customWidth="1"/>
    <col min="2" max="3" width="8.140625" customWidth="1"/>
    <col min="4" max="4" width="6.42578125" customWidth="1"/>
    <col min="5" max="5" width="1.5703125" customWidth="1"/>
    <col min="6" max="6" width="9.28515625" customWidth="1"/>
    <col min="7" max="13" width="6.28515625" style="3" customWidth="1"/>
    <col min="14" max="14" width="7.140625" customWidth="1"/>
  </cols>
  <sheetData>
    <row r="1" spans="1:16" x14ac:dyDescent="0.25">
      <c r="A1" s="2" t="s">
        <v>31</v>
      </c>
    </row>
    <row r="3" spans="1:16" x14ac:dyDescent="0.25">
      <c r="A3" s="3" t="s">
        <v>10</v>
      </c>
      <c r="B3" s="4" t="s">
        <v>19</v>
      </c>
      <c r="C3" s="5" t="s">
        <v>11</v>
      </c>
      <c r="D3" s="6"/>
      <c r="E3" s="3"/>
    </row>
    <row r="4" spans="1:16" ht="15.75" x14ac:dyDescent="0.25">
      <c r="A4" s="3" t="s">
        <v>32</v>
      </c>
      <c r="B4" s="4" t="s">
        <v>28</v>
      </c>
      <c r="C4" s="5" t="s">
        <v>11</v>
      </c>
      <c r="D4" s="44">
        <v>10180692</v>
      </c>
      <c r="E4" s="3"/>
      <c r="G4" s="29" t="s">
        <v>2</v>
      </c>
      <c r="H4" s="29" t="s">
        <v>3</v>
      </c>
      <c r="I4" s="29" t="s">
        <v>4</v>
      </c>
      <c r="J4" s="29" t="s">
        <v>5</v>
      </c>
      <c r="K4" s="29" t="s">
        <v>6</v>
      </c>
      <c r="L4" s="29" t="s">
        <v>7</v>
      </c>
      <c r="M4" s="29" t="s">
        <v>8</v>
      </c>
    </row>
    <row r="5" spans="1:16" ht="15.75" x14ac:dyDescent="0.25">
      <c r="A5" s="3"/>
      <c r="B5" s="3"/>
      <c r="C5" s="3"/>
      <c r="D5" s="3"/>
      <c r="E5" s="3"/>
      <c r="G5" s="37">
        <f>$C$6-(3*$C$7)</f>
        <v>1.3399999999999999</v>
      </c>
      <c r="H5" s="37">
        <f>$C$6-(2*$C$7)</f>
        <v>1.45</v>
      </c>
      <c r="I5" s="37">
        <f>$C$6-(1*$C$7)</f>
        <v>1.5599999999999998</v>
      </c>
      <c r="J5" s="37">
        <f>$C$6-(0*$C$7)</f>
        <v>1.67</v>
      </c>
      <c r="K5" s="37">
        <f>$C$6+(1*$C$7)</f>
        <v>1.78</v>
      </c>
      <c r="L5" s="37">
        <f>$C$6+(2*$C$7)</f>
        <v>1.89</v>
      </c>
      <c r="M5" s="37">
        <f>$C$6+(3*$C$7)</f>
        <v>2</v>
      </c>
    </row>
    <row r="6" spans="1:16" x14ac:dyDescent="0.25">
      <c r="A6" s="3" t="s">
        <v>33</v>
      </c>
      <c r="B6" s="3"/>
      <c r="C6" s="6">
        <v>1.67</v>
      </c>
      <c r="D6" s="3" t="s">
        <v>9</v>
      </c>
      <c r="E6" s="3"/>
    </row>
    <row r="7" spans="1:16" x14ac:dyDescent="0.25">
      <c r="A7" s="3" t="s">
        <v>34</v>
      </c>
      <c r="B7" s="3"/>
      <c r="C7" s="6">
        <v>0.11</v>
      </c>
      <c r="D7" s="3" t="str">
        <f>D6</f>
        <v>mmol/l</v>
      </c>
      <c r="E7" s="3"/>
      <c r="F7" s="28"/>
      <c r="G7" s="27"/>
      <c r="H7" s="27"/>
      <c r="I7" s="27"/>
      <c r="J7" s="27"/>
      <c r="K7" s="27"/>
      <c r="L7" s="27"/>
      <c r="M7" s="27"/>
      <c r="N7" s="28"/>
    </row>
    <row r="8" spans="1:16" x14ac:dyDescent="0.25">
      <c r="A8" s="3"/>
      <c r="B8" s="3"/>
      <c r="C8" s="3"/>
      <c r="D8" s="3"/>
      <c r="E8" s="3"/>
      <c r="F8" s="28"/>
      <c r="G8" s="27"/>
      <c r="H8" s="27"/>
      <c r="I8" s="27"/>
      <c r="J8" s="27"/>
      <c r="K8" s="27"/>
      <c r="L8" s="27"/>
      <c r="M8" s="27"/>
      <c r="N8" s="28"/>
      <c r="P8" s="1"/>
    </row>
    <row r="9" spans="1:16" x14ac:dyDescent="0.25">
      <c r="A9" s="7" t="s">
        <v>35</v>
      </c>
      <c r="B9" s="8"/>
      <c r="C9" s="9">
        <v>0.2</v>
      </c>
      <c r="D9" s="10"/>
      <c r="E9" s="11"/>
      <c r="F9" s="28"/>
      <c r="G9" s="27"/>
      <c r="H9" s="27"/>
      <c r="I9" s="27"/>
      <c r="J9" s="27"/>
      <c r="K9" s="27"/>
      <c r="L9" s="27"/>
      <c r="M9" s="27"/>
      <c r="N9" s="28"/>
      <c r="P9" s="1"/>
    </row>
    <row r="10" spans="1:16" x14ac:dyDescent="0.25">
      <c r="A10" s="8" t="s">
        <v>36</v>
      </c>
      <c r="B10" s="8"/>
      <c r="C10" s="12">
        <v>1.17</v>
      </c>
      <c r="D10" s="12">
        <v>2</v>
      </c>
      <c r="E10" s="8"/>
      <c r="F10" s="28"/>
      <c r="G10" s="27"/>
      <c r="H10" s="27"/>
      <c r="I10" s="27"/>
      <c r="J10" s="27"/>
      <c r="K10" s="27"/>
      <c r="L10" s="27"/>
      <c r="M10" s="27"/>
      <c r="N10" s="28"/>
      <c r="P10" s="1"/>
    </row>
    <row r="11" spans="1:16" x14ac:dyDescent="0.25">
      <c r="A11" s="8" t="s">
        <v>37</v>
      </c>
      <c r="B11" s="8"/>
      <c r="C11" s="13">
        <f>AVERAGE(C10:D10)</f>
        <v>1.585</v>
      </c>
      <c r="D11" s="13"/>
      <c r="E11" s="8"/>
      <c r="F11" s="28"/>
      <c r="G11" s="27"/>
      <c r="H11" s="27"/>
      <c r="I11" s="27"/>
      <c r="J11" s="27"/>
      <c r="K11" s="27"/>
      <c r="L11" s="27"/>
      <c r="M11" s="27"/>
      <c r="N11" s="28"/>
      <c r="P11" s="1"/>
    </row>
    <row r="12" spans="1:16" x14ac:dyDescent="0.25">
      <c r="A12" s="8" t="s">
        <v>38</v>
      </c>
      <c r="B12" s="8"/>
      <c r="C12" s="25">
        <f>IF(((D10-C10)/6)&lt;((C11*C9)/3),(D10-C10)/6,(C11*C9/3))</f>
        <v>0.10566666666666667</v>
      </c>
      <c r="D12" s="10"/>
      <c r="E12" s="8"/>
      <c r="F12" s="28"/>
      <c r="G12" s="27"/>
      <c r="H12" s="27"/>
      <c r="I12" s="27"/>
      <c r="J12" s="27"/>
      <c r="K12" s="27"/>
      <c r="L12" s="27"/>
      <c r="M12" s="27"/>
      <c r="N12" s="28"/>
      <c r="P12" s="1"/>
    </row>
    <row r="13" spans="1:16" x14ac:dyDescent="0.25">
      <c r="A13" s="3"/>
      <c r="B13" s="3"/>
      <c r="C13" s="3"/>
      <c r="D13" s="3"/>
      <c r="E13" s="3"/>
      <c r="F13" s="28"/>
      <c r="G13" s="27"/>
      <c r="H13" s="27"/>
      <c r="I13" s="27"/>
      <c r="J13" s="27"/>
      <c r="K13" s="27"/>
      <c r="L13" s="27"/>
      <c r="M13" s="27"/>
      <c r="N13" s="28"/>
      <c r="P13" s="1"/>
    </row>
    <row r="14" spans="1:16" x14ac:dyDescent="0.25">
      <c r="A14" s="14" t="s">
        <v>39</v>
      </c>
      <c r="B14" s="3"/>
      <c r="C14" s="3"/>
      <c r="D14" s="3"/>
      <c r="E14" s="3"/>
      <c r="F14" s="28"/>
      <c r="G14" s="27"/>
      <c r="H14" s="27"/>
      <c r="I14" s="27"/>
      <c r="J14" s="27"/>
      <c r="K14" s="27"/>
      <c r="L14" s="27"/>
      <c r="M14" s="27"/>
      <c r="N14" s="28"/>
      <c r="P14" s="1"/>
    </row>
    <row r="15" spans="1:16" x14ac:dyDescent="0.25">
      <c r="A15" s="3" t="s">
        <v>40</v>
      </c>
      <c r="B15" s="15" t="e">
        <f>AVERAGE(B19:B43)</f>
        <v>#DIV/0!</v>
      </c>
      <c r="C15" s="3" t="s">
        <v>13</v>
      </c>
      <c r="D15" s="16" t="e">
        <f>(B15-C6)/C6</f>
        <v>#DIV/0!</v>
      </c>
      <c r="E15" s="3"/>
      <c r="F15" s="28"/>
      <c r="G15" s="27"/>
      <c r="H15" s="27"/>
      <c r="I15" s="27"/>
      <c r="J15" s="27"/>
      <c r="K15" s="27"/>
      <c r="L15" s="27"/>
      <c r="M15" s="27"/>
      <c r="N15" s="28"/>
      <c r="P15" s="1"/>
    </row>
    <row r="16" spans="1:16" x14ac:dyDescent="0.25">
      <c r="A16" s="3" t="s">
        <v>41</v>
      </c>
      <c r="B16" s="15" t="e">
        <f>STDEV(B19:B43)</f>
        <v>#DIV/0!</v>
      </c>
      <c r="C16" s="3" t="s">
        <v>12</v>
      </c>
      <c r="D16" s="16" t="e">
        <f>B16/B15</f>
        <v>#DIV/0!</v>
      </c>
      <c r="E16" s="3"/>
      <c r="F16" s="28"/>
      <c r="G16" s="27"/>
      <c r="H16" s="27"/>
      <c r="I16" s="27"/>
      <c r="J16" s="27"/>
      <c r="K16" s="27"/>
      <c r="L16" s="27"/>
      <c r="M16" s="27"/>
      <c r="N16" s="28"/>
      <c r="P16" s="1"/>
    </row>
    <row r="17" spans="1:16" ht="15.75" thickBot="1" x14ac:dyDescent="0.3">
      <c r="A17" s="3"/>
      <c r="B17" s="3"/>
      <c r="C17" s="3"/>
      <c r="D17" s="3"/>
      <c r="E17" s="3"/>
      <c r="F17" s="28"/>
      <c r="G17" s="27"/>
      <c r="H17" s="27"/>
      <c r="I17" s="27"/>
      <c r="J17" s="27"/>
      <c r="K17" s="27"/>
      <c r="L17" s="27"/>
      <c r="M17" s="27"/>
      <c r="N17" s="28"/>
      <c r="P17" s="1"/>
    </row>
    <row r="18" spans="1:16" x14ac:dyDescent="0.25">
      <c r="A18" s="17" t="s">
        <v>42</v>
      </c>
      <c r="B18" s="18" t="s">
        <v>43</v>
      </c>
      <c r="C18" s="19" t="s">
        <v>44</v>
      </c>
      <c r="D18" s="27"/>
      <c r="E18" s="27"/>
      <c r="F18" s="28">
        <v>0</v>
      </c>
      <c r="G18" s="27">
        <v>1</v>
      </c>
      <c r="H18" s="27">
        <v>2</v>
      </c>
      <c r="I18" s="27">
        <v>3</v>
      </c>
      <c r="J18" s="27">
        <v>4</v>
      </c>
      <c r="K18" s="27">
        <v>5</v>
      </c>
      <c r="L18" s="27">
        <v>6</v>
      </c>
      <c r="M18" s="27">
        <v>7</v>
      </c>
      <c r="N18" s="28">
        <v>8</v>
      </c>
      <c r="P18" s="1"/>
    </row>
    <row r="19" spans="1:16" x14ac:dyDescent="0.25">
      <c r="A19" s="20"/>
      <c r="B19" s="21"/>
      <c r="C19" s="22"/>
      <c r="D19" s="27">
        <f>IF(ABS((B19-$C$6)/$C$7)&gt;3.5,(3.5*(B19-$C$6)/ABS(B19-$C$6))+4,(B19-$C$6)/$C$7+4)</f>
        <v>0.5</v>
      </c>
      <c r="E19" s="27" t="e">
        <f>IF(B19&gt;0,D19,#N/A)</f>
        <v>#N/A</v>
      </c>
      <c r="F19" s="28">
        <v>1</v>
      </c>
      <c r="G19" s="27">
        <v>1</v>
      </c>
      <c r="H19" s="27">
        <v>2</v>
      </c>
      <c r="I19" s="27">
        <v>3</v>
      </c>
      <c r="J19" s="27">
        <v>4</v>
      </c>
      <c r="K19" s="27">
        <v>5</v>
      </c>
      <c r="L19" s="27">
        <v>6</v>
      </c>
      <c r="M19" s="27">
        <v>7</v>
      </c>
      <c r="N19" s="28">
        <v>8</v>
      </c>
      <c r="P19" s="1"/>
    </row>
    <row r="20" spans="1:16" x14ac:dyDescent="0.25">
      <c r="A20" s="20"/>
      <c r="B20" s="21"/>
      <c r="C20" s="22"/>
      <c r="D20" s="27">
        <f t="shared" ref="D20:D43" si="0">IF(ABS((B20-$C$6)/$C$7)&gt;3.5,(3.5*(B20-$C$6)/ABS(B20-$C$6))+4,(B20-$C$6)/$C$7+4)</f>
        <v>0.5</v>
      </c>
      <c r="E20" s="27" t="e">
        <f t="shared" ref="E20:E43" si="1">IF(B20&gt;0,D20,#N/A)</f>
        <v>#N/A</v>
      </c>
      <c r="F20" s="28">
        <v>2</v>
      </c>
      <c r="G20" s="27">
        <v>1</v>
      </c>
      <c r="H20" s="27">
        <v>2</v>
      </c>
      <c r="I20" s="27">
        <v>3</v>
      </c>
      <c r="J20" s="27">
        <v>4</v>
      </c>
      <c r="K20" s="27">
        <v>5</v>
      </c>
      <c r="L20" s="27">
        <v>6</v>
      </c>
      <c r="M20" s="27">
        <v>7</v>
      </c>
      <c r="N20" s="28">
        <v>8</v>
      </c>
      <c r="P20" s="1"/>
    </row>
    <row r="21" spans="1:16" x14ac:dyDescent="0.25">
      <c r="A21" s="20"/>
      <c r="B21" s="21"/>
      <c r="C21" s="22"/>
      <c r="D21" s="27">
        <f t="shared" si="0"/>
        <v>0.5</v>
      </c>
      <c r="E21" s="27" t="e">
        <f t="shared" si="1"/>
        <v>#N/A</v>
      </c>
      <c r="F21" s="28">
        <v>3</v>
      </c>
      <c r="G21" s="27">
        <v>1</v>
      </c>
      <c r="H21" s="27">
        <v>2</v>
      </c>
      <c r="I21" s="27">
        <v>3</v>
      </c>
      <c r="J21" s="27">
        <v>4</v>
      </c>
      <c r="K21" s="27">
        <v>5</v>
      </c>
      <c r="L21" s="27">
        <v>6</v>
      </c>
      <c r="M21" s="27">
        <v>7</v>
      </c>
      <c r="N21" s="28">
        <v>8</v>
      </c>
      <c r="P21" s="1"/>
    </row>
    <row r="22" spans="1:16" x14ac:dyDescent="0.25">
      <c r="A22" s="20"/>
      <c r="B22" s="21"/>
      <c r="C22" s="22"/>
      <c r="D22" s="27">
        <f t="shared" si="0"/>
        <v>0.5</v>
      </c>
      <c r="E22" s="27" t="e">
        <f t="shared" si="1"/>
        <v>#N/A</v>
      </c>
      <c r="F22" s="28">
        <v>4</v>
      </c>
      <c r="G22" s="27">
        <v>1</v>
      </c>
      <c r="H22" s="27">
        <v>2</v>
      </c>
      <c r="I22" s="27">
        <v>3</v>
      </c>
      <c r="J22" s="27">
        <v>4</v>
      </c>
      <c r="K22" s="27">
        <v>5</v>
      </c>
      <c r="L22" s="27">
        <v>6</v>
      </c>
      <c r="M22" s="27">
        <v>7</v>
      </c>
      <c r="N22" s="28">
        <v>8</v>
      </c>
      <c r="P22" s="1"/>
    </row>
    <row r="23" spans="1:16" x14ac:dyDescent="0.25">
      <c r="A23" s="20"/>
      <c r="B23" s="21"/>
      <c r="C23" s="22"/>
      <c r="D23" s="27">
        <f t="shared" si="0"/>
        <v>0.5</v>
      </c>
      <c r="E23" s="27" t="e">
        <f t="shared" si="1"/>
        <v>#N/A</v>
      </c>
      <c r="F23" s="28">
        <v>5</v>
      </c>
      <c r="G23" s="27">
        <v>1</v>
      </c>
      <c r="H23" s="27">
        <v>2</v>
      </c>
      <c r="I23" s="27">
        <v>3</v>
      </c>
      <c r="J23" s="27">
        <v>4</v>
      </c>
      <c r="K23" s="27">
        <v>5</v>
      </c>
      <c r="L23" s="27">
        <v>6</v>
      </c>
      <c r="M23" s="27">
        <v>7</v>
      </c>
      <c r="N23" s="28">
        <v>8</v>
      </c>
      <c r="P23" s="1"/>
    </row>
    <row r="24" spans="1:16" x14ac:dyDescent="0.25">
      <c r="A24" s="20"/>
      <c r="B24" s="21"/>
      <c r="C24" s="22"/>
      <c r="D24" s="27">
        <f t="shared" si="0"/>
        <v>0.5</v>
      </c>
      <c r="E24" s="27" t="e">
        <f t="shared" si="1"/>
        <v>#N/A</v>
      </c>
      <c r="F24" s="28">
        <v>6</v>
      </c>
      <c r="G24" s="27">
        <v>1</v>
      </c>
      <c r="H24" s="27">
        <v>2</v>
      </c>
      <c r="I24" s="27">
        <v>3</v>
      </c>
      <c r="J24" s="27">
        <v>4</v>
      </c>
      <c r="K24" s="27">
        <v>5</v>
      </c>
      <c r="L24" s="27">
        <v>6</v>
      </c>
      <c r="M24" s="27">
        <v>7</v>
      </c>
      <c r="N24" s="28">
        <v>8</v>
      </c>
      <c r="P24" s="1"/>
    </row>
    <row r="25" spans="1:16" x14ac:dyDescent="0.25">
      <c r="A25" s="20"/>
      <c r="B25" s="21"/>
      <c r="C25" s="22"/>
      <c r="D25" s="27">
        <f t="shared" si="0"/>
        <v>0.5</v>
      </c>
      <c r="E25" s="27" t="e">
        <f t="shared" si="1"/>
        <v>#N/A</v>
      </c>
      <c r="F25" s="28">
        <v>7</v>
      </c>
      <c r="G25" s="27">
        <v>1</v>
      </c>
      <c r="H25" s="27">
        <v>2</v>
      </c>
      <c r="I25" s="27">
        <v>3</v>
      </c>
      <c r="J25" s="27">
        <v>4</v>
      </c>
      <c r="K25" s="27">
        <v>5</v>
      </c>
      <c r="L25" s="27">
        <v>6</v>
      </c>
      <c r="M25" s="27">
        <v>7</v>
      </c>
      <c r="N25" s="28">
        <v>8</v>
      </c>
      <c r="P25" s="1"/>
    </row>
    <row r="26" spans="1:16" x14ac:dyDescent="0.25">
      <c r="A26" s="20"/>
      <c r="B26" s="21"/>
      <c r="C26" s="22"/>
      <c r="D26" s="27">
        <f t="shared" si="0"/>
        <v>0.5</v>
      </c>
      <c r="E26" s="27" t="e">
        <f t="shared" si="1"/>
        <v>#N/A</v>
      </c>
      <c r="F26" s="28">
        <v>8</v>
      </c>
      <c r="G26" s="27">
        <v>1</v>
      </c>
      <c r="H26" s="27">
        <v>2</v>
      </c>
      <c r="I26" s="27">
        <v>3</v>
      </c>
      <c r="J26" s="27">
        <v>4</v>
      </c>
      <c r="K26" s="27">
        <v>5</v>
      </c>
      <c r="L26" s="27">
        <v>6</v>
      </c>
      <c r="M26" s="27">
        <v>7</v>
      </c>
      <c r="N26" s="28">
        <v>8</v>
      </c>
      <c r="P26" s="1"/>
    </row>
    <row r="27" spans="1:16" x14ac:dyDescent="0.25">
      <c r="A27" s="20"/>
      <c r="B27" s="21"/>
      <c r="C27" s="22"/>
      <c r="D27" s="27">
        <f t="shared" si="0"/>
        <v>0.5</v>
      </c>
      <c r="E27" s="27" t="e">
        <f t="shared" si="1"/>
        <v>#N/A</v>
      </c>
      <c r="F27" s="28">
        <v>9</v>
      </c>
      <c r="G27" s="27">
        <v>1</v>
      </c>
      <c r="H27" s="27">
        <v>2</v>
      </c>
      <c r="I27" s="27">
        <v>3</v>
      </c>
      <c r="J27" s="27">
        <v>4</v>
      </c>
      <c r="K27" s="27">
        <v>5</v>
      </c>
      <c r="L27" s="27">
        <v>6</v>
      </c>
      <c r="M27" s="27">
        <v>7</v>
      </c>
      <c r="N27" s="28">
        <v>8</v>
      </c>
      <c r="P27" s="1"/>
    </row>
    <row r="28" spans="1:16" x14ac:dyDescent="0.25">
      <c r="A28" s="20"/>
      <c r="B28" s="21"/>
      <c r="C28" s="22"/>
      <c r="D28" s="27">
        <f t="shared" si="0"/>
        <v>0.5</v>
      </c>
      <c r="E28" s="27" t="e">
        <f t="shared" si="1"/>
        <v>#N/A</v>
      </c>
      <c r="F28" s="28">
        <v>10</v>
      </c>
      <c r="G28" s="27">
        <v>1</v>
      </c>
      <c r="H28" s="27">
        <v>2</v>
      </c>
      <c r="I28" s="27">
        <v>3</v>
      </c>
      <c r="J28" s="27">
        <v>4</v>
      </c>
      <c r="K28" s="27">
        <v>5</v>
      </c>
      <c r="L28" s="27">
        <v>6</v>
      </c>
      <c r="M28" s="27">
        <v>7</v>
      </c>
      <c r="N28" s="28">
        <v>8</v>
      </c>
      <c r="P28" s="1"/>
    </row>
    <row r="29" spans="1:16" x14ac:dyDescent="0.25">
      <c r="A29" s="20"/>
      <c r="B29" s="21"/>
      <c r="C29" s="22"/>
      <c r="D29" s="27">
        <f t="shared" si="0"/>
        <v>0.5</v>
      </c>
      <c r="E29" s="27" t="e">
        <f t="shared" si="1"/>
        <v>#N/A</v>
      </c>
      <c r="F29" s="28">
        <v>11</v>
      </c>
      <c r="G29" s="27">
        <v>1</v>
      </c>
      <c r="H29" s="27">
        <v>2</v>
      </c>
      <c r="I29" s="27">
        <v>3</v>
      </c>
      <c r="J29" s="27">
        <v>4</v>
      </c>
      <c r="K29" s="27">
        <v>5</v>
      </c>
      <c r="L29" s="27">
        <v>6</v>
      </c>
      <c r="M29" s="27">
        <v>7</v>
      </c>
      <c r="N29" s="28">
        <v>8</v>
      </c>
      <c r="P29" s="1"/>
    </row>
    <row r="30" spans="1:16" x14ac:dyDescent="0.25">
      <c r="A30" s="20"/>
      <c r="B30" s="21"/>
      <c r="C30" s="22"/>
      <c r="D30" s="27">
        <f t="shared" si="0"/>
        <v>0.5</v>
      </c>
      <c r="E30" s="27" t="e">
        <f t="shared" si="1"/>
        <v>#N/A</v>
      </c>
      <c r="F30" s="28">
        <v>12</v>
      </c>
      <c r="G30" s="27">
        <v>1</v>
      </c>
      <c r="H30" s="27">
        <v>2</v>
      </c>
      <c r="I30" s="27">
        <v>3</v>
      </c>
      <c r="J30" s="27">
        <v>4</v>
      </c>
      <c r="K30" s="27">
        <v>5</v>
      </c>
      <c r="L30" s="27">
        <v>6</v>
      </c>
      <c r="M30" s="27">
        <v>7</v>
      </c>
      <c r="N30" s="28">
        <v>8</v>
      </c>
      <c r="P30" s="1"/>
    </row>
    <row r="31" spans="1:16" x14ac:dyDescent="0.25">
      <c r="A31" s="20"/>
      <c r="B31" s="21"/>
      <c r="C31" s="22"/>
      <c r="D31" s="27">
        <f t="shared" si="0"/>
        <v>0.5</v>
      </c>
      <c r="E31" s="27" t="e">
        <f t="shared" si="1"/>
        <v>#N/A</v>
      </c>
      <c r="F31" s="28">
        <v>13</v>
      </c>
      <c r="G31" s="27">
        <v>1</v>
      </c>
      <c r="H31" s="27">
        <v>2</v>
      </c>
      <c r="I31" s="27">
        <v>3</v>
      </c>
      <c r="J31" s="27">
        <v>4</v>
      </c>
      <c r="K31" s="27">
        <v>5</v>
      </c>
      <c r="L31" s="27">
        <v>6</v>
      </c>
      <c r="M31" s="27">
        <v>7</v>
      </c>
      <c r="N31" s="28">
        <v>8</v>
      </c>
      <c r="P31" s="1"/>
    </row>
    <row r="32" spans="1:16" x14ac:dyDescent="0.25">
      <c r="A32" s="20"/>
      <c r="B32" s="21"/>
      <c r="C32" s="22"/>
      <c r="D32" s="27">
        <f t="shared" si="0"/>
        <v>0.5</v>
      </c>
      <c r="E32" s="27" t="e">
        <f t="shared" si="1"/>
        <v>#N/A</v>
      </c>
      <c r="F32" s="28">
        <v>14</v>
      </c>
      <c r="G32" s="27">
        <v>1</v>
      </c>
      <c r="H32" s="27">
        <v>2</v>
      </c>
      <c r="I32" s="27">
        <v>3</v>
      </c>
      <c r="J32" s="27">
        <v>4</v>
      </c>
      <c r="K32" s="27">
        <v>5</v>
      </c>
      <c r="L32" s="27">
        <v>6</v>
      </c>
      <c r="M32" s="27">
        <v>7</v>
      </c>
      <c r="N32" s="28">
        <v>8</v>
      </c>
      <c r="P32" s="1"/>
    </row>
    <row r="33" spans="1:16" x14ac:dyDescent="0.25">
      <c r="A33" s="20"/>
      <c r="B33" s="21"/>
      <c r="C33" s="22"/>
      <c r="D33" s="27">
        <f t="shared" si="0"/>
        <v>0.5</v>
      </c>
      <c r="E33" s="27" t="e">
        <f t="shared" si="1"/>
        <v>#N/A</v>
      </c>
      <c r="F33" s="28">
        <v>15</v>
      </c>
      <c r="G33" s="27">
        <v>1</v>
      </c>
      <c r="H33" s="27">
        <v>2</v>
      </c>
      <c r="I33" s="27">
        <v>3</v>
      </c>
      <c r="J33" s="27">
        <v>4</v>
      </c>
      <c r="K33" s="27">
        <v>5</v>
      </c>
      <c r="L33" s="27">
        <v>6</v>
      </c>
      <c r="M33" s="27">
        <v>7</v>
      </c>
      <c r="N33" s="28">
        <v>8</v>
      </c>
      <c r="P33" s="1"/>
    </row>
    <row r="34" spans="1:16" x14ac:dyDescent="0.25">
      <c r="A34" s="20"/>
      <c r="B34" s="21"/>
      <c r="C34" s="22"/>
      <c r="D34" s="27">
        <f t="shared" si="0"/>
        <v>0.5</v>
      </c>
      <c r="E34" s="27" t="e">
        <f t="shared" si="1"/>
        <v>#N/A</v>
      </c>
      <c r="F34" s="28">
        <v>16</v>
      </c>
      <c r="G34" s="27">
        <v>1</v>
      </c>
      <c r="H34" s="27">
        <v>2</v>
      </c>
      <c r="I34" s="27">
        <v>3</v>
      </c>
      <c r="J34" s="27">
        <v>4</v>
      </c>
      <c r="K34" s="27">
        <v>5</v>
      </c>
      <c r="L34" s="27">
        <v>6</v>
      </c>
      <c r="M34" s="27">
        <v>7</v>
      </c>
      <c r="N34" s="28">
        <v>8</v>
      </c>
    </row>
    <row r="35" spans="1:16" x14ac:dyDescent="0.25">
      <c r="A35" s="20"/>
      <c r="B35" s="21"/>
      <c r="C35" s="22"/>
      <c r="D35" s="27">
        <f t="shared" si="0"/>
        <v>0.5</v>
      </c>
      <c r="E35" s="27" t="e">
        <f t="shared" si="1"/>
        <v>#N/A</v>
      </c>
      <c r="F35" s="28">
        <v>17</v>
      </c>
      <c r="G35" s="27">
        <v>1</v>
      </c>
      <c r="H35" s="27">
        <v>2</v>
      </c>
      <c r="I35" s="27">
        <v>3</v>
      </c>
      <c r="J35" s="27">
        <v>4</v>
      </c>
      <c r="K35" s="27">
        <v>5</v>
      </c>
      <c r="L35" s="27">
        <v>6</v>
      </c>
      <c r="M35" s="27">
        <v>7</v>
      </c>
      <c r="N35" s="28">
        <v>8</v>
      </c>
    </row>
    <row r="36" spans="1:16" x14ac:dyDescent="0.25">
      <c r="A36" s="20"/>
      <c r="B36" s="21"/>
      <c r="C36" s="22"/>
      <c r="D36" s="27">
        <f t="shared" si="0"/>
        <v>0.5</v>
      </c>
      <c r="E36" s="27" t="e">
        <f t="shared" si="1"/>
        <v>#N/A</v>
      </c>
      <c r="F36" s="28">
        <v>18</v>
      </c>
      <c r="G36" s="27">
        <v>1</v>
      </c>
      <c r="H36" s="27">
        <v>2</v>
      </c>
      <c r="I36" s="27">
        <v>3</v>
      </c>
      <c r="J36" s="27">
        <v>4</v>
      </c>
      <c r="K36" s="27">
        <v>5</v>
      </c>
      <c r="L36" s="27">
        <v>6</v>
      </c>
      <c r="M36" s="27">
        <v>7</v>
      </c>
      <c r="N36" s="28">
        <v>8</v>
      </c>
    </row>
    <row r="37" spans="1:16" x14ac:dyDescent="0.25">
      <c r="A37" s="20"/>
      <c r="B37" s="21"/>
      <c r="C37" s="22"/>
      <c r="D37" s="27">
        <f t="shared" si="0"/>
        <v>0.5</v>
      </c>
      <c r="E37" s="27" t="e">
        <f t="shared" si="1"/>
        <v>#N/A</v>
      </c>
      <c r="F37" s="28">
        <v>19</v>
      </c>
      <c r="G37" s="27">
        <v>1</v>
      </c>
      <c r="H37" s="27">
        <v>2</v>
      </c>
      <c r="I37" s="27">
        <v>3</v>
      </c>
      <c r="J37" s="27">
        <v>4</v>
      </c>
      <c r="K37" s="27">
        <v>5</v>
      </c>
      <c r="L37" s="27">
        <v>6</v>
      </c>
      <c r="M37" s="27">
        <v>7</v>
      </c>
      <c r="N37" s="28">
        <v>8</v>
      </c>
    </row>
    <row r="38" spans="1:16" x14ac:dyDescent="0.25">
      <c r="A38" s="20"/>
      <c r="B38" s="21"/>
      <c r="C38" s="22"/>
      <c r="D38" s="27">
        <f t="shared" si="0"/>
        <v>0.5</v>
      </c>
      <c r="E38" s="27" t="e">
        <f t="shared" si="1"/>
        <v>#N/A</v>
      </c>
      <c r="F38" s="28">
        <v>20</v>
      </c>
      <c r="G38" s="27">
        <v>1</v>
      </c>
      <c r="H38" s="27">
        <v>2</v>
      </c>
      <c r="I38" s="27">
        <v>3</v>
      </c>
      <c r="J38" s="27">
        <v>4</v>
      </c>
      <c r="K38" s="27">
        <v>5</v>
      </c>
      <c r="L38" s="27">
        <v>6</v>
      </c>
      <c r="M38" s="27">
        <v>7</v>
      </c>
      <c r="N38" s="28">
        <v>8</v>
      </c>
    </row>
    <row r="39" spans="1:16" x14ac:dyDescent="0.25">
      <c r="A39" s="20"/>
      <c r="B39" s="21"/>
      <c r="C39" s="22"/>
      <c r="D39" s="27">
        <f t="shared" si="0"/>
        <v>0.5</v>
      </c>
      <c r="E39" s="27" t="e">
        <f t="shared" si="1"/>
        <v>#N/A</v>
      </c>
      <c r="F39" s="28">
        <v>21</v>
      </c>
      <c r="G39" s="27">
        <v>1</v>
      </c>
      <c r="H39" s="27">
        <v>2</v>
      </c>
      <c r="I39" s="27">
        <v>3</v>
      </c>
      <c r="J39" s="27">
        <v>4</v>
      </c>
      <c r="K39" s="27">
        <v>5</v>
      </c>
      <c r="L39" s="27">
        <v>6</v>
      </c>
      <c r="M39" s="27">
        <v>7</v>
      </c>
      <c r="N39" s="28">
        <v>8</v>
      </c>
    </row>
    <row r="40" spans="1:16" x14ac:dyDescent="0.25">
      <c r="A40" s="20"/>
      <c r="B40" s="21"/>
      <c r="C40" s="22"/>
      <c r="D40" s="27">
        <f t="shared" si="0"/>
        <v>0.5</v>
      </c>
      <c r="E40" s="27" t="e">
        <f t="shared" si="1"/>
        <v>#N/A</v>
      </c>
      <c r="F40" s="28">
        <v>22</v>
      </c>
      <c r="G40" s="27">
        <v>1</v>
      </c>
      <c r="H40" s="27">
        <v>2</v>
      </c>
      <c r="I40" s="27">
        <v>3</v>
      </c>
      <c r="J40" s="27">
        <v>4</v>
      </c>
      <c r="K40" s="27">
        <v>5</v>
      </c>
      <c r="L40" s="27">
        <v>6</v>
      </c>
      <c r="M40" s="27">
        <v>7</v>
      </c>
      <c r="N40" s="28">
        <v>8</v>
      </c>
    </row>
    <row r="41" spans="1:16" x14ac:dyDescent="0.25">
      <c r="A41" s="20"/>
      <c r="B41" s="21"/>
      <c r="C41" s="22"/>
      <c r="D41" s="27">
        <f t="shared" si="0"/>
        <v>0.5</v>
      </c>
      <c r="E41" s="27" t="e">
        <f t="shared" si="1"/>
        <v>#N/A</v>
      </c>
      <c r="F41" s="28">
        <v>23</v>
      </c>
      <c r="G41" s="27">
        <v>1</v>
      </c>
      <c r="H41" s="27">
        <v>2</v>
      </c>
      <c r="I41" s="27">
        <v>3</v>
      </c>
      <c r="J41" s="27">
        <v>4</v>
      </c>
      <c r="K41" s="27">
        <v>5</v>
      </c>
      <c r="L41" s="27">
        <v>6</v>
      </c>
      <c r="M41" s="27">
        <v>7</v>
      </c>
      <c r="N41" s="28">
        <v>8</v>
      </c>
    </row>
    <row r="42" spans="1:16" x14ac:dyDescent="0.25">
      <c r="A42" s="20"/>
      <c r="B42" s="21"/>
      <c r="C42" s="22"/>
      <c r="D42" s="27">
        <f t="shared" si="0"/>
        <v>0.5</v>
      </c>
      <c r="E42" s="27" t="e">
        <f t="shared" si="1"/>
        <v>#N/A</v>
      </c>
      <c r="F42" s="28">
        <v>24</v>
      </c>
      <c r="G42" s="27">
        <v>1</v>
      </c>
      <c r="H42" s="27">
        <v>2</v>
      </c>
      <c r="I42" s="27">
        <v>3</v>
      </c>
      <c r="J42" s="27">
        <v>4</v>
      </c>
      <c r="K42" s="27">
        <v>5</v>
      </c>
      <c r="L42" s="27">
        <v>6</v>
      </c>
      <c r="M42" s="27">
        <v>7</v>
      </c>
      <c r="N42" s="28">
        <v>8</v>
      </c>
    </row>
    <row r="43" spans="1:16" ht="15.75" thickBot="1" x14ac:dyDescent="0.3">
      <c r="A43" s="26"/>
      <c r="B43" s="23"/>
      <c r="C43" s="24"/>
      <c r="D43" s="27">
        <f t="shared" si="0"/>
        <v>0.5</v>
      </c>
      <c r="E43" s="27" t="e">
        <f t="shared" si="1"/>
        <v>#N/A</v>
      </c>
      <c r="F43" s="28">
        <v>25</v>
      </c>
      <c r="G43" s="27">
        <v>1</v>
      </c>
      <c r="H43" s="27">
        <v>2</v>
      </c>
      <c r="I43" s="27">
        <v>3</v>
      </c>
      <c r="J43" s="27">
        <v>4</v>
      </c>
      <c r="K43" s="27">
        <v>5</v>
      </c>
      <c r="L43" s="27">
        <v>6</v>
      </c>
      <c r="M43" s="27">
        <v>7</v>
      </c>
      <c r="N43" s="28">
        <v>8</v>
      </c>
    </row>
    <row r="44" spans="1:16" x14ac:dyDescent="0.25">
      <c r="F44" s="28"/>
      <c r="G44" s="27"/>
      <c r="H44" s="27"/>
      <c r="I44" s="27"/>
      <c r="J44" s="27"/>
      <c r="K44" s="27"/>
      <c r="L44" s="27"/>
      <c r="M44" s="27"/>
      <c r="N44" s="28"/>
    </row>
    <row r="45" spans="1:16" x14ac:dyDescent="0.25">
      <c r="L45" s="3" t="s">
        <v>15</v>
      </c>
    </row>
    <row r="47" spans="1:16" x14ac:dyDescent="0.25">
      <c r="A47" s="2"/>
    </row>
    <row r="49" spans="1:1" x14ac:dyDescent="0.25">
      <c r="A49" s="31"/>
    </row>
  </sheetData>
  <pageMargins left="0.70866141732283472" right="0" top="0.78740157480314965" bottom="0.78740157480314965" header="0.31496062992125984" footer="0.31496062992125984"/>
  <pageSetup paperSize="9" orientation="portrait" horizontalDpi="1200" verticalDpi="120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9"/>
  <sheetViews>
    <sheetView workbookViewId="0">
      <selection activeCell="D5" sqref="D5"/>
    </sheetView>
    <sheetView topLeftCell="A4" workbookViewId="1">
      <selection activeCell="C18" sqref="A18:C18"/>
    </sheetView>
  </sheetViews>
  <sheetFormatPr baseColWidth="10" defaultRowHeight="15" x14ac:dyDescent="0.25"/>
  <cols>
    <col min="1" max="1" width="9.7109375" customWidth="1"/>
    <col min="2" max="3" width="8.140625" customWidth="1"/>
    <col min="4" max="4" width="6.42578125" customWidth="1"/>
    <col min="5" max="5" width="1.5703125" customWidth="1"/>
    <col min="6" max="6" width="9.28515625" customWidth="1"/>
    <col min="7" max="13" width="6.28515625" style="3" customWidth="1"/>
    <col min="14" max="14" width="7.140625" customWidth="1"/>
  </cols>
  <sheetData>
    <row r="1" spans="1:16" x14ac:dyDescent="0.25">
      <c r="A1" s="2" t="s">
        <v>31</v>
      </c>
    </row>
    <row r="3" spans="1:16" x14ac:dyDescent="0.25">
      <c r="A3" s="3" t="s">
        <v>10</v>
      </c>
      <c r="B3" s="4" t="s">
        <v>19</v>
      </c>
      <c r="C3" s="5" t="s">
        <v>11</v>
      </c>
      <c r="D3" s="6"/>
      <c r="E3" s="3"/>
    </row>
    <row r="4" spans="1:16" ht="15.75" x14ac:dyDescent="0.25">
      <c r="A4" s="3" t="s">
        <v>32</v>
      </c>
      <c r="B4" s="4" t="s">
        <v>29</v>
      </c>
      <c r="C4" s="5" t="s">
        <v>11</v>
      </c>
      <c r="D4" s="44">
        <v>10180693</v>
      </c>
      <c r="E4" s="3"/>
      <c r="G4" s="29" t="s">
        <v>2</v>
      </c>
      <c r="H4" s="29" t="s">
        <v>3</v>
      </c>
      <c r="I4" s="29" t="s">
        <v>4</v>
      </c>
      <c r="J4" s="29" t="s">
        <v>5</v>
      </c>
      <c r="K4" s="29" t="s">
        <v>6</v>
      </c>
      <c r="L4" s="29" t="s">
        <v>7</v>
      </c>
      <c r="M4" s="29" t="s">
        <v>8</v>
      </c>
    </row>
    <row r="5" spans="1:16" ht="15.75" x14ac:dyDescent="0.25">
      <c r="A5" s="3"/>
      <c r="B5" s="3"/>
      <c r="C5" s="3"/>
      <c r="D5" s="3"/>
      <c r="E5" s="3"/>
      <c r="G5" s="37">
        <f>$C$6-(3*$C$7)</f>
        <v>2.66</v>
      </c>
      <c r="H5" s="37">
        <f>$C$6-(2*$C$7)</f>
        <v>2.87</v>
      </c>
      <c r="I5" s="37">
        <f>$C$6-(1*$C$7)</f>
        <v>3.08</v>
      </c>
      <c r="J5" s="37">
        <f>$C$6-(0*$C$7)</f>
        <v>3.29</v>
      </c>
      <c r="K5" s="37">
        <f>$C$6+(1*$C$7)</f>
        <v>3.5</v>
      </c>
      <c r="L5" s="37">
        <f>$C$6+(2*$C$7)</f>
        <v>3.71</v>
      </c>
      <c r="M5" s="37">
        <f>$C$6+(3*$C$7)</f>
        <v>3.92</v>
      </c>
    </row>
    <row r="6" spans="1:16" x14ac:dyDescent="0.25">
      <c r="A6" s="3" t="s">
        <v>33</v>
      </c>
      <c r="B6" s="3"/>
      <c r="C6" s="6">
        <v>3.29</v>
      </c>
      <c r="D6" s="3" t="s">
        <v>9</v>
      </c>
      <c r="E6" s="3"/>
    </row>
    <row r="7" spans="1:16" x14ac:dyDescent="0.25">
      <c r="A7" s="3" t="s">
        <v>34</v>
      </c>
      <c r="B7" s="3"/>
      <c r="C7" s="6">
        <v>0.21</v>
      </c>
      <c r="D7" s="3" t="str">
        <f>D6</f>
        <v>mmol/l</v>
      </c>
      <c r="E7" s="3"/>
      <c r="F7" s="28"/>
      <c r="G7" s="27"/>
      <c r="H7" s="27"/>
      <c r="I7" s="27"/>
      <c r="J7" s="27"/>
      <c r="K7" s="27"/>
      <c r="L7" s="27"/>
      <c r="M7" s="27"/>
      <c r="N7" s="28"/>
    </row>
    <row r="8" spans="1:16" x14ac:dyDescent="0.25">
      <c r="A8" s="3"/>
      <c r="B8" s="3"/>
      <c r="C8" s="3"/>
      <c r="D8" s="3"/>
      <c r="E8" s="3"/>
      <c r="F8" s="28"/>
      <c r="G8" s="27"/>
      <c r="H8" s="27"/>
      <c r="I8" s="27"/>
      <c r="J8" s="27"/>
      <c r="K8" s="27"/>
      <c r="L8" s="27"/>
      <c r="M8" s="27"/>
      <c r="N8" s="28"/>
      <c r="P8" s="1"/>
    </row>
    <row r="9" spans="1:16" x14ac:dyDescent="0.25">
      <c r="A9" s="7" t="s">
        <v>35</v>
      </c>
      <c r="B9" s="8"/>
      <c r="C9" s="9">
        <v>0.2</v>
      </c>
      <c r="D9" s="10"/>
      <c r="E9" s="11"/>
      <c r="F9" s="28"/>
      <c r="G9" s="27"/>
      <c r="H9" s="27"/>
      <c r="I9" s="27"/>
      <c r="J9" s="27"/>
      <c r="K9" s="27"/>
      <c r="L9" s="27"/>
      <c r="M9" s="27"/>
      <c r="N9" s="28"/>
      <c r="P9" s="1"/>
    </row>
    <row r="10" spans="1:16" x14ac:dyDescent="0.25">
      <c r="A10" s="8" t="s">
        <v>36</v>
      </c>
      <c r="B10" s="8"/>
      <c r="C10" s="12">
        <v>2.2999999999999998</v>
      </c>
      <c r="D10" s="12">
        <v>3.95</v>
      </c>
      <c r="E10" s="8"/>
      <c r="F10" s="28"/>
      <c r="G10" s="27"/>
      <c r="H10" s="27"/>
      <c r="I10" s="27"/>
      <c r="J10" s="27"/>
      <c r="K10" s="27"/>
      <c r="L10" s="27"/>
      <c r="M10" s="27"/>
      <c r="N10" s="28"/>
      <c r="P10" s="1"/>
    </row>
    <row r="11" spans="1:16" x14ac:dyDescent="0.25">
      <c r="A11" s="8" t="s">
        <v>37</v>
      </c>
      <c r="B11" s="8"/>
      <c r="C11" s="13">
        <f>AVERAGE(C10:D10)</f>
        <v>3.125</v>
      </c>
      <c r="D11" s="13"/>
      <c r="E11" s="8"/>
      <c r="F11" s="28"/>
      <c r="G11" s="27"/>
      <c r="H11" s="27"/>
      <c r="I11" s="27"/>
      <c r="J11" s="27"/>
      <c r="K11" s="27"/>
      <c r="L11" s="27"/>
      <c r="M11" s="27"/>
      <c r="N11" s="28"/>
      <c r="P11" s="1"/>
    </row>
    <row r="12" spans="1:16" x14ac:dyDescent="0.25">
      <c r="A12" s="8" t="s">
        <v>38</v>
      </c>
      <c r="B12" s="8"/>
      <c r="C12" s="25">
        <f>IF(((D10-C10)/6)&lt;((C11*C9)/3),(D10-C10)/6,(C11*C9/3))</f>
        <v>0.20833333333333334</v>
      </c>
      <c r="D12" s="10"/>
      <c r="E12" s="8"/>
      <c r="F12" s="28"/>
      <c r="G12" s="27"/>
      <c r="H12" s="27"/>
      <c r="I12" s="27"/>
      <c r="J12" s="27"/>
      <c r="K12" s="27"/>
      <c r="L12" s="27"/>
      <c r="M12" s="27"/>
      <c r="N12" s="28"/>
      <c r="P12" s="1"/>
    </row>
    <row r="13" spans="1:16" x14ac:dyDescent="0.25">
      <c r="A13" s="3"/>
      <c r="B13" s="3"/>
      <c r="C13" s="3"/>
      <c r="D13" s="3"/>
      <c r="E13" s="3"/>
      <c r="F13" s="28"/>
      <c r="G13" s="27"/>
      <c r="H13" s="27"/>
      <c r="I13" s="27"/>
      <c r="J13" s="27"/>
      <c r="K13" s="27"/>
      <c r="L13" s="27"/>
      <c r="M13" s="27"/>
      <c r="N13" s="28"/>
      <c r="P13" s="1"/>
    </row>
    <row r="14" spans="1:16" x14ac:dyDescent="0.25">
      <c r="A14" s="14" t="s">
        <v>39</v>
      </c>
      <c r="B14" s="3"/>
      <c r="C14" s="3"/>
      <c r="D14" s="3"/>
      <c r="E14" s="3"/>
      <c r="F14" s="28"/>
      <c r="G14" s="27"/>
      <c r="H14" s="27"/>
      <c r="I14" s="27"/>
      <c r="J14" s="27"/>
      <c r="K14" s="27"/>
      <c r="L14" s="27"/>
      <c r="M14" s="27"/>
      <c r="N14" s="28"/>
      <c r="P14" s="1"/>
    </row>
    <row r="15" spans="1:16" x14ac:dyDescent="0.25">
      <c r="A15" s="3" t="s">
        <v>40</v>
      </c>
      <c r="B15" s="15" t="e">
        <f>AVERAGE(B19:B43)</f>
        <v>#DIV/0!</v>
      </c>
      <c r="C15" s="3" t="s">
        <v>13</v>
      </c>
      <c r="D15" s="16" t="e">
        <f>(B15-C6)/C6</f>
        <v>#DIV/0!</v>
      </c>
      <c r="E15" s="3"/>
      <c r="F15" s="28"/>
      <c r="G15" s="27"/>
      <c r="H15" s="27"/>
      <c r="I15" s="27"/>
      <c r="J15" s="27"/>
      <c r="K15" s="27"/>
      <c r="L15" s="27"/>
      <c r="M15" s="27"/>
      <c r="N15" s="28"/>
      <c r="P15" s="1"/>
    </row>
    <row r="16" spans="1:16" x14ac:dyDescent="0.25">
      <c r="A16" s="3" t="s">
        <v>41</v>
      </c>
      <c r="B16" s="15" t="e">
        <f>STDEV(B19:B43)</f>
        <v>#DIV/0!</v>
      </c>
      <c r="C16" s="3" t="s">
        <v>12</v>
      </c>
      <c r="D16" s="16" t="e">
        <f>B16/B15</f>
        <v>#DIV/0!</v>
      </c>
      <c r="E16" s="3"/>
      <c r="F16" s="28"/>
      <c r="G16" s="27"/>
      <c r="H16" s="27"/>
      <c r="I16" s="27"/>
      <c r="J16" s="27"/>
      <c r="K16" s="27"/>
      <c r="L16" s="27"/>
      <c r="M16" s="27"/>
      <c r="N16" s="28"/>
      <c r="P16" s="1"/>
    </row>
    <row r="17" spans="1:16" ht="15.75" thickBot="1" x14ac:dyDescent="0.3">
      <c r="A17" s="3"/>
      <c r="B17" s="3"/>
      <c r="C17" s="3"/>
      <c r="D17" s="3"/>
      <c r="E17" s="3"/>
      <c r="F17" s="28"/>
      <c r="G17" s="27"/>
      <c r="H17" s="27"/>
      <c r="I17" s="27"/>
      <c r="J17" s="27"/>
      <c r="K17" s="27"/>
      <c r="L17" s="27"/>
      <c r="M17" s="27"/>
      <c r="N17" s="28"/>
      <c r="P17" s="1"/>
    </row>
    <row r="18" spans="1:16" x14ac:dyDescent="0.25">
      <c r="A18" s="17" t="s">
        <v>42</v>
      </c>
      <c r="B18" s="18" t="s">
        <v>43</v>
      </c>
      <c r="C18" s="19" t="s">
        <v>44</v>
      </c>
      <c r="D18" s="27"/>
      <c r="E18" s="27"/>
      <c r="F18" s="28">
        <v>0</v>
      </c>
      <c r="G18" s="27">
        <v>1</v>
      </c>
      <c r="H18" s="27">
        <v>2</v>
      </c>
      <c r="I18" s="27">
        <v>3</v>
      </c>
      <c r="J18" s="27">
        <v>4</v>
      </c>
      <c r="K18" s="27">
        <v>5</v>
      </c>
      <c r="L18" s="27">
        <v>6</v>
      </c>
      <c r="M18" s="27">
        <v>7</v>
      </c>
      <c r="N18" s="28">
        <v>8</v>
      </c>
      <c r="P18" s="1"/>
    </row>
    <row r="19" spans="1:16" x14ac:dyDescent="0.25">
      <c r="A19" s="20"/>
      <c r="B19" s="21"/>
      <c r="C19" s="22"/>
      <c r="D19" s="27">
        <f>IF(ABS((B19-$C$6)/$C$7)&gt;3.5,(3.5*(B19-$C$6)/ABS(B19-$C$6))+4,(B19-$C$6)/$C$7+4)</f>
        <v>0.5</v>
      </c>
      <c r="E19" s="27" t="e">
        <f>IF(B19&gt;0,D19,#N/A)</f>
        <v>#N/A</v>
      </c>
      <c r="F19" s="28">
        <v>1</v>
      </c>
      <c r="G19" s="27">
        <v>1</v>
      </c>
      <c r="H19" s="27">
        <v>2</v>
      </c>
      <c r="I19" s="27">
        <v>3</v>
      </c>
      <c r="J19" s="27">
        <v>4</v>
      </c>
      <c r="K19" s="27">
        <v>5</v>
      </c>
      <c r="L19" s="27">
        <v>6</v>
      </c>
      <c r="M19" s="27">
        <v>7</v>
      </c>
      <c r="N19" s="28">
        <v>8</v>
      </c>
      <c r="P19" s="1"/>
    </row>
    <row r="20" spans="1:16" x14ac:dyDescent="0.25">
      <c r="A20" s="20"/>
      <c r="B20" s="21"/>
      <c r="C20" s="22"/>
      <c r="D20" s="27">
        <f t="shared" ref="D20:D43" si="0">IF(ABS((B20-$C$6)/$C$7)&gt;3.5,(3.5*(B20-$C$6)/ABS(B20-$C$6))+4,(B20-$C$6)/$C$7+4)</f>
        <v>0.5</v>
      </c>
      <c r="E20" s="27" t="e">
        <f t="shared" ref="E20:E43" si="1">IF(B20&gt;0,D20,#N/A)</f>
        <v>#N/A</v>
      </c>
      <c r="F20" s="28">
        <v>2</v>
      </c>
      <c r="G20" s="27">
        <v>1</v>
      </c>
      <c r="H20" s="27">
        <v>2</v>
      </c>
      <c r="I20" s="27">
        <v>3</v>
      </c>
      <c r="J20" s="27">
        <v>4</v>
      </c>
      <c r="K20" s="27">
        <v>5</v>
      </c>
      <c r="L20" s="27">
        <v>6</v>
      </c>
      <c r="M20" s="27">
        <v>7</v>
      </c>
      <c r="N20" s="28">
        <v>8</v>
      </c>
      <c r="P20" s="1"/>
    </row>
    <row r="21" spans="1:16" x14ac:dyDescent="0.25">
      <c r="A21" s="20"/>
      <c r="B21" s="21"/>
      <c r="C21" s="22"/>
      <c r="D21" s="27">
        <f t="shared" si="0"/>
        <v>0.5</v>
      </c>
      <c r="E21" s="27" t="e">
        <f t="shared" si="1"/>
        <v>#N/A</v>
      </c>
      <c r="F21" s="28">
        <v>3</v>
      </c>
      <c r="G21" s="27">
        <v>1</v>
      </c>
      <c r="H21" s="27">
        <v>2</v>
      </c>
      <c r="I21" s="27">
        <v>3</v>
      </c>
      <c r="J21" s="27">
        <v>4</v>
      </c>
      <c r="K21" s="27">
        <v>5</v>
      </c>
      <c r="L21" s="27">
        <v>6</v>
      </c>
      <c r="M21" s="27">
        <v>7</v>
      </c>
      <c r="N21" s="28">
        <v>8</v>
      </c>
      <c r="P21" s="1"/>
    </row>
    <row r="22" spans="1:16" x14ac:dyDescent="0.25">
      <c r="A22" s="20"/>
      <c r="B22" s="21"/>
      <c r="C22" s="22"/>
      <c r="D22" s="27">
        <f t="shared" si="0"/>
        <v>0.5</v>
      </c>
      <c r="E22" s="27" t="e">
        <f t="shared" si="1"/>
        <v>#N/A</v>
      </c>
      <c r="F22" s="28">
        <v>4</v>
      </c>
      <c r="G22" s="27">
        <v>1</v>
      </c>
      <c r="H22" s="27">
        <v>2</v>
      </c>
      <c r="I22" s="27">
        <v>3</v>
      </c>
      <c r="J22" s="27">
        <v>4</v>
      </c>
      <c r="K22" s="27">
        <v>5</v>
      </c>
      <c r="L22" s="27">
        <v>6</v>
      </c>
      <c r="M22" s="27">
        <v>7</v>
      </c>
      <c r="N22" s="28">
        <v>8</v>
      </c>
      <c r="P22" s="1"/>
    </row>
    <row r="23" spans="1:16" x14ac:dyDescent="0.25">
      <c r="A23" s="20"/>
      <c r="B23" s="21"/>
      <c r="C23" s="22"/>
      <c r="D23" s="27">
        <f t="shared" si="0"/>
        <v>0.5</v>
      </c>
      <c r="E23" s="27" t="e">
        <f t="shared" si="1"/>
        <v>#N/A</v>
      </c>
      <c r="F23" s="28">
        <v>5</v>
      </c>
      <c r="G23" s="27">
        <v>1</v>
      </c>
      <c r="H23" s="27">
        <v>2</v>
      </c>
      <c r="I23" s="27">
        <v>3</v>
      </c>
      <c r="J23" s="27">
        <v>4</v>
      </c>
      <c r="K23" s="27">
        <v>5</v>
      </c>
      <c r="L23" s="27">
        <v>6</v>
      </c>
      <c r="M23" s="27">
        <v>7</v>
      </c>
      <c r="N23" s="28">
        <v>8</v>
      </c>
      <c r="P23" s="1"/>
    </row>
    <row r="24" spans="1:16" x14ac:dyDescent="0.25">
      <c r="A24" s="20"/>
      <c r="B24" s="21"/>
      <c r="C24" s="22"/>
      <c r="D24" s="27">
        <f t="shared" si="0"/>
        <v>0.5</v>
      </c>
      <c r="E24" s="27" t="e">
        <f t="shared" si="1"/>
        <v>#N/A</v>
      </c>
      <c r="F24" s="28">
        <v>6</v>
      </c>
      <c r="G24" s="27">
        <v>1</v>
      </c>
      <c r="H24" s="27">
        <v>2</v>
      </c>
      <c r="I24" s="27">
        <v>3</v>
      </c>
      <c r="J24" s="27">
        <v>4</v>
      </c>
      <c r="K24" s="27">
        <v>5</v>
      </c>
      <c r="L24" s="27">
        <v>6</v>
      </c>
      <c r="M24" s="27">
        <v>7</v>
      </c>
      <c r="N24" s="28">
        <v>8</v>
      </c>
      <c r="P24" s="1"/>
    </row>
    <row r="25" spans="1:16" x14ac:dyDescent="0.25">
      <c r="A25" s="20"/>
      <c r="B25" s="21"/>
      <c r="C25" s="22"/>
      <c r="D25" s="27">
        <f t="shared" si="0"/>
        <v>0.5</v>
      </c>
      <c r="E25" s="27" t="e">
        <f t="shared" si="1"/>
        <v>#N/A</v>
      </c>
      <c r="F25" s="28">
        <v>7</v>
      </c>
      <c r="G25" s="27">
        <v>1</v>
      </c>
      <c r="H25" s="27">
        <v>2</v>
      </c>
      <c r="I25" s="27">
        <v>3</v>
      </c>
      <c r="J25" s="27">
        <v>4</v>
      </c>
      <c r="K25" s="27">
        <v>5</v>
      </c>
      <c r="L25" s="27">
        <v>6</v>
      </c>
      <c r="M25" s="27">
        <v>7</v>
      </c>
      <c r="N25" s="28">
        <v>8</v>
      </c>
      <c r="P25" s="1"/>
    </row>
    <row r="26" spans="1:16" x14ac:dyDescent="0.25">
      <c r="A26" s="20"/>
      <c r="B26" s="21"/>
      <c r="C26" s="22"/>
      <c r="D26" s="27">
        <f t="shared" si="0"/>
        <v>0.5</v>
      </c>
      <c r="E26" s="27" t="e">
        <f t="shared" si="1"/>
        <v>#N/A</v>
      </c>
      <c r="F26" s="28">
        <v>8</v>
      </c>
      <c r="G26" s="27">
        <v>1</v>
      </c>
      <c r="H26" s="27">
        <v>2</v>
      </c>
      <c r="I26" s="27">
        <v>3</v>
      </c>
      <c r="J26" s="27">
        <v>4</v>
      </c>
      <c r="K26" s="27">
        <v>5</v>
      </c>
      <c r="L26" s="27">
        <v>6</v>
      </c>
      <c r="M26" s="27">
        <v>7</v>
      </c>
      <c r="N26" s="28">
        <v>8</v>
      </c>
      <c r="P26" s="1"/>
    </row>
    <row r="27" spans="1:16" x14ac:dyDescent="0.25">
      <c r="A27" s="20"/>
      <c r="B27" s="21"/>
      <c r="C27" s="22"/>
      <c r="D27" s="27">
        <f t="shared" si="0"/>
        <v>0.5</v>
      </c>
      <c r="E27" s="27" t="e">
        <f t="shared" si="1"/>
        <v>#N/A</v>
      </c>
      <c r="F27" s="28">
        <v>9</v>
      </c>
      <c r="G27" s="27">
        <v>1</v>
      </c>
      <c r="H27" s="27">
        <v>2</v>
      </c>
      <c r="I27" s="27">
        <v>3</v>
      </c>
      <c r="J27" s="27">
        <v>4</v>
      </c>
      <c r="K27" s="27">
        <v>5</v>
      </c>
      <c r="L27" s="27">
        <v>6</v>
      </c>
      <c r="M27" s="27">
        <v>7</v>
      </c>
      <c r="N27" s="28">
        <v>8</v>
      </c>
      <c r="P27" s="1"/>
    </row>
    <row r="28" spans="1:16" x14ac:dyDescent="0.25">
      <c r="A28" s="20"/>
      <c r="B28" s="21"/>
      <c r="C28" s="22"/>
      <c r="D28" s="27">
        <f t="shared" si="0"/>
        <v>0.5</v>
      </c>
      <c r="E28" s="27" t="e">
        <f t="shared" si="1"/>
        <v>#N/A</v>
      </c>
      <c r="F28" s="28">
        <v>10</v>
      </c>
      <c r="G28" s="27">
        <v>1</v>
      </c>
      <c r="H28" s="27">
        <v>2</v>
      </c>
      <c r="I28" s="27">
        <v>3</v>
      </c>
      <c r="J28" s="27">
        <v>4</v>
      </c>
      <c r="K28" s="27">
        <v>5</v>
      </c>
      <c r="L28" s="27">
        <v>6</v>
      </c>
      <c r="M28" s="27">
        <v>7</v>
      </c>
      <c r="N28" s="28">
        <v>8</v>
      </c>
      <c r="P28" s="1"/>
    </row>
    <row r="29" spans="1:16" x14ac:dyDescent="0.25">
      <c r="A29" s="20"/>
      <c r="B29" s="21"/>
      <c r="C29" s="22"/>
      <c r="D29" s="27">
        <f t="shared" si="0"/>
        <v>0.5</v>
      </c>
      <c r="E29" s="27" t="e">
        <f t="shared" si="1"/>
        <v>#N/A</v>
      </c>
      <c r="F29" s="28">
        <v>11</v>
      </c>
      <c r="G29" s="27">
        <v>1</v>
      </c>
      <c r="H29" s="27">
        <v>2</v>
      </c>
      <c r="I29" s="27">
        <v>3</v>
      </c>
      <c r="J29" s="27">
        <v>4</v>
      </c>
      <c r="K29" s="27">
        <v>5</v>
      </c>
      <c r="L29" s="27">
        <v>6</v>
      </c>
      <c r="M29" s="27">
        <v>7</v>
      </c>
      <c r="N29" s="28">
        <v>8</v>
      </c>
      <c r="P29" s="1"/>
    </row>
    <row r="30" spans="1:16" x14ac:dyDescent="0.25">
      <c r="A30" s="20"/>
      <c r="B30" s="21"/>
      <c r="C30" s="22"/>
      <c r="D30" s="27">
        <f t="shared" si="0"/>
        <v>0.5</v>
      </c>
      <c r="E30" s="27" t="e">
        <f t="shared" si="1"/>
        <v>#N/A</v>
      </c>
      <c r="F30" s="28">
        <v>12</v>
      </c>
      <c r="G30" s="27">
        <v>1</v>
      </c>
      <c r="H30" s="27">
        <v>2</v>
      </c>
      <c r="I30" s="27">
        <v>3</v>
      </c>
      <c r="J30" s="27">
        <v>4</v>
      </c>
      <c r="K30" s="27">
        <v>5</v>
      </c>
      <c r="L30" s="27">
        <v>6</v>
      </c>
      <c r="M30" s="27">
        <v>7</v>
      </c>
      <c r="N30" s="28">
        <v>8</v>
      </c>
      <c r="P30" s="1"/>
    </row>
    <row r="31" spans="1:16" x14ac:dyDescent="0.25">
      <c r="A31" s="20"/>
      <c r="B31" s="21"/>
      <c r="C31" s="22"/>
      <c r="D31" s="27">
        <f t="shared" si="0"/>
        <v>0.5</v>
      </c>
      <c r="E31" s="27" t="e">
        <f t="shared" si="1"/>
        <v>#N/A</v>
      </c>
      <c r="F31" s="28">
        <v>13</v>
      </c>
      <c r="G31" s="27">
        <v>1</v>
      </c>
      <c r="H31" s="27">
        <v>2</v>
      </c>
      <c r="I31" s="27">
        <v>3</v>
      </c>
      <c r="J31" s="27">
        <v>4</v>
      </c>
      <c r="K31" s="27">
        <v>5</v>
      </c>
      <c r="L31" s="27">
        <v>6</v>
      </c>
      <c r="M31" s="27">
        <v>7</v>
      </c>
      <c r="N31" s="28">
        <v>8</v>
      </c>
      <c r="P31" s="1"/>
    </row>
    <row r="32" spans="1:16" x14ac:dyDescent="0.25">
      <c r="A32" s="20"/>
      <c r="B32" s="21"/>
      <c r="C32" s="22"/>
      <c r="D32" s="27">
        <f t="shared" si="0"/>
        <v>0.5</v>
      </c>
      <c r="E32" s="27" t="e">
        <f t="shared" si="1"/>
        <v>#N/A</v>
      </c>
      <c r="F32" s="28">
        <v>14</v>
      </c>
      <c r="G32" s="27">
        <v>1</v>
      </c>
      <c r="H32" s="27">
        <v>2</v>
      </c>
      <c r="I32" s="27">
        <v>3</v>
      </c>
      <c r="J32" s="27">
        <v>4</v>
      </c>
      <c r="K32" s="27">
        <v>5</v>
      </c>
      <c r="L32" s="27">
        <v>6</v>
      </c>
      <c r="M32" s="27">
        <v>7</v>
      </c>
      <c r="N32" s="28">
        <v>8</v>
      </c>
      <c r="P32" s="1"/>
    </row>
    <row r="33" spans="1:16" x14ac:dyDescent="0.25">
      <c r="A33" s="20"/>
      <c r="B33" s="21"/>
      <c r="C33" s="22"/>
      <c r="D33" s="27">
        <f t="shared" si="0"/>
        <v>0.5</v>
      </c>
      <c r="E33" s="27" t="e">
        <f t="shared" si="1"/>
        <v>#N/A</v>
      </c>
      <c r="F33" s="28">
        <v>15</v>
      </c>
      <c r="G33" s="27">
        <v>1</v>
      </c>
      <c r="H33" s="27">
        <v>2</v>
      </c>
      <c r="I33" s="27">
        <v>3</v>
      </c>
      <c r="J33" s="27">
        <v>4</v>
      </c>
      <c r="K33" s="27">
        <v>5</v>
      </c>
      <c r="L33" s="27">
        <v>6</v>
      </c>
      <c r="M33" s="27">
        <v>7</v>
      </c>
      <c r="N33" s="28">
        <v>8</v>
      </c>
      <c r="P33" s="1"/>
    </row>
    <row r="34" spans="1:16" x14ac:dyDescent="0.25">
      <c r="A34" s="20"/>
      <c r="B34" s="21"/>
      <c r="C34" s="22"/>
      <c r="D34" s="27">
        <f t="shared" si="0"/>
        <v>0.5</v>
      </c>
      <c r="E34" s="27" t="e">
        <f t="shared" si="1"/>
        <v>#N/A</v>
      </c>
      <c r="F34" s="28">
        <v>16</v>
      </c>
      <c r="G34" s="27">
        <v>1</v>
      </c>
      <c r="H34" s="27">
        <v>2</v>
      </c>
      <c r="I34" s="27">
        <v>3</v>
      </c>
      <c r="J34" s="27">
        <v>4</v>
      </c>
      <c r="K34" s="27">
        <v>5</v>
      </c>
      <c r="L34" s="27">
        <v>6</v>
      </c>
      <c r="M34" s="27">
        <v>7</v>
      </c>
      <c r="N34" s="28">
        <v>8</v>
      </c>
    </row>
    <row r="35" spans="1:16" x14ac:dyDescent="0.25">
      <c r="A35" s="20"/>
      <c r="B35" s="21"/>
      <c r="C35" s="22"/>
      <c r="D35" s="27">
        <f t="shared" si="0"/>
        <v>0.5</v>
      </c>
      <c r="E35" s="27" t="e">
        <f t="shared" si="1"/>
        <v>#N/A</v>
      </c>
      <c r="F35" s="28">
        <v>17</v>
      </c>
      <c r="G35" s="27">
        <v>1</v>
      </c>
      <c r="H35" s="27">
        <v>2</v>
      </c>
      <c r="I35" s="27">
        <v>3</v>
      </c>
      <c r="J35" s="27">
        <v>4</v>
      </c>
      <c r="K35" s="27">
        <v>5</v>
      </c>
      <c r="L35" s="27">
        <v>6</v>
      </c>
      <c r="M35" s="27">
        <v>7</v>
      </c>
      <c r="N35" s="28">
        <v>8</v>
      </c>
    </row>
    <row r="36" spans="1:16" x14ac:dyDescent="0.25">
      <c r="A36" s="20"/>
      <c r="B36" s="21"/>
      <c r="C36" s="22"/>
      <c r="D36" s="27">
        <f t="shared" si="0"/>
        <v>0.5</v>
      </c>
      <c r="E36" s="27" t="e">
        <f t="shared" si="1"/>
        <v>#N/A</v>
      </c>
      <c r="F36" s="28">
        <v>18</v>
      </c>
      <c r="G36" s="27">
        <v>1</v>
      </c>
      <c r="H36" s="27">
        <v>2</v>
      </c>
      <c r="I36" s="27">
        <v>3</v>
      </c>
      <c r="J36" s="27">
        <v>4</v>
      </c>
      <c r="K36" s="27">
        <v>5</v>
      </c>
      <c r="L36" s="27">
        <v>6</v>
      </c>
      <c r="M36" s="27">
        <v>7</v>
      </c>
      <c r="N36" s="28">
        <v>8</v>
      </c>
    </row>
    <row r="37" spans="1:16" x14ac:dyDescent="0.25">
      <c r="A37" s="20"/>
      <c r="B37" s="21"/>
      <c r="C37" s="22"/>
      <c r="D37" s="27">
        <f t="shared" si="0"/>
        <v>0.5</v>
      </c>
      <c r="E37" s="27" t="e">
        <f t="shared" si="1"/>
        <v>#N/A</v>
      </c>
      <c r="F37" s="28">
        <v>19</v>
      </c>
      <c r="G37" s="27">
        <v>1</v>
      </c>
      <c r="H37" s="27">
        <v>2</v>
      </c>
      <c r="I37" s="27">
        <v>3</v>
      </c>
      <c r="J37" s="27">
        <v>4</v>
      </c>
      <c r="K37" s="27">
        <v>5</v>
      </c>
      <c r="L37" s="27">
        <v>6</v>
      </c>
      <c r="M37" s="27">
        <v>7</v>
      </c>
      <c r="N37" s="28">
        <v>8</v>
      </c>
    </row>
    <row r="38" spans="1:16" x14ac:dyDescent="0.25">
      <c r="A38" s="20"/>
      <c r="B38" s="21"/>
      <c r="C38" s="22"/>
      <c r="D38" s="27">
        <f t="shared" si="0"/>
        <v>0.5</v>
      </c>
      <c r="E38" s="27" t="e">
        <f t="shared" si="1"/>
        <v>#N/A</v>
      </c>
      <c r="F38" s="28">
        <v>20</v>
      </c>
      <c r="G38" s="27">
        <v>1</v>
      </c>
      <c r="H38" s="27">
        <v>2</v>
      </c>
      <c r="I38" s="27">
        <v>3</v>
      </c>
      <c r="J38" s="27">
        <v>4</v>
      </c>
      <c r="K38" s="27">
        <v>5</v>
      </c>
      <c r="L38" s="27">
        <v>6</v>
      </c>
      <c r="M38" s="27">
        <v>7</v>
      </c>
      <c r="N38" s="28">
        <v>8</v>
      </c>
    </row>
    <row r="39" spans="1:16" x14ac:dyDescent="0.25">
      <c r="A39" s="20"/>
      <c r="B39" s="21"/>
      <c r="C39" s="22"/>
      <c r="D39" s="27">
        <f t="shared" si="0"/>
        <v>0.5</v>
      </c>
      <c r="E39" s="27" t="e">
        <f t="shared" si="1"/>
        <v>#N/A</v>
      </c>
      <c r="F39" s="28">
        <v>21</v>
      </c>
      <c r="G39" s="27">
        <v>1</v>
      </c>
      <c r="H39" s="27">
        <v>2</v>
      </c>
      <c r="I39" s="27">
        <v>3</v>
      </c>
      <c r="J39" s="27">
        <v>4</v>
      </c>
      <c r="K39" s="27">
        <v>5</v>
      </c>
      <c r="L39" s="27">
        <v>6</v>
      </c>
      <c r="M39" s="27">
        <v>7</v>
      </c>
      <c r="N39" s="28">
        <v>8</v>
      </c>
    </row>
    <row r="40" spans="1:16" x14ac:dyDescent="0.25">
      <c r="A40" s="20"/>
      <c r="B40" s="21"/>
      <c r="C40" s="22"/>
      <c r="D40" s="27">
        <f t="shared" si="0"/>
        <v>0.5</v>
      </c>
      <c r="E40" s="27" t="e">
        <f t="shared" si="1"/>
        <v>#N/A</v>
      </c>
      <c r="F40" s="28">
        <v>22</v>
      </c>
      <c r="G40" s="27">
        <v>1</v>
      </c>
      <c r="H40" s="27">
        <v>2</v>
      </c>
      <c r="I40" s="27">
        <v>3</v>
      </c>
      <c r="J40" s="27">
        <v>4</v>
      </c>
      <c r="K40" s="27">
        <v>5</v>
      </c>
      <c r="L40" s="27">
        <v>6</v>
      </c>
      <c r="M40" s="27">
        <v>7</v>
      </c>
      <c r="N40" s="28">
        <v>8</v>
      </c>
    </row>
    <row r="41" spans="1:16" x14ac:dyDescent="0.25">
      <c r="A41" s="20"/>
      <c r="B41" s="21"/>
      <c r="C41" s="22"/>
      <c r="D41" s="27">
        <f t="shared" si="0"/>
        <v>0.5</v>
      </c>
      <c r="E41" s="27" t="e">
        <f t="shared" si="1"/>
        <v>#N/A</v>
      </c>
      <c r="F41" s="28">
        <v>23</v>
      </c>
      <c r="G41" s="27">
        <v>1</v>
      </c>
      <c r="H41" s="27">
        <v>2</v>
      </c>
      <c r="I41" s="27">
        <v>3</v>
      </c>
      <c r="J41" s="27">
        <v>4</v>
      </c>
      <c r="K41" s="27">
        <v>5</v>
      </c>
      <c r="L41" s="27">
        <v>6</v>
      </c>
      <c r="M41" s="27">
        <v>7</v>
      </c>
      <c r="N41" s="28">
        <v>8</v>
      </c>
    </row>
    <row r="42" spans="1:16" x14ac:dyDescent="0.25">
      <c r="A42" s="20"/>
      <c r="B42" s="21"/>
      <c r="C42" s="22"/>
      <c r="D42" s="27">
        <f t="shared" si="0"/>
        <v>0.5</v>
      </c>
      <c r="E42" s="27" t="e">
        <f t="shared" si="1"/>
        <v>#N/A</v>
      </c>
      <c r="F42" s="28">
        <v>24</v>
      </c>
      <c r="G42" s="27">
        <v>1</v>
      </c>
      <c r="H42" s="27">
        <v>2</v>
      </c>
      <c r="I42" s="27">
        <v>3</v>
      </c>
      <c r="J42" s="27">
        <v>4</v>
      </c>
      <c r="K42" s="27">
        <v>5</v>
      </c>
      <c r="L42" s="27">
        <v>6</v>
      </c>
      <c r="M42" s="27">
        <v>7</v>
      </c>
      <c r="N42" s="28">
        <v>8</v>
      </c>
    </row>
    <row r="43" spans="1:16" ht="15.75" thickBot="1" x14ac:dyDescent="0.3">
      <c r="A43" s="26"/>
      <c r="B43" s="23"/>
      <c r="C43" s="24"/>
      <c r="D43" s="27">
        <f t="shared" si="0"/>
        <v>0.5</v>
      </c>
      <c r="E43" s="27" t="e">
        <f t="shared" si="1"/>
        <v>#N/A</v>
      </c>
      <c r="F43" s="28">
        <v>25</v>
      </c>
      <c r="G43" s="27">
        <v>1</v>
      </c>
      <c r="H43" s="27">
        <v>2</v>
      </c>
      <c r="I43" s="27">
        <v>3</v>
      </c>
      <c r="J43" s="27">
        <v>4</v>
      </c>
      <c r="K43" s="27">
        <v>5</v>
      </c>
      <c r="L43" s="27">
        <v>6</v>
      </c>
      <c r="M43" s="27">
        <v>7</v>
      </c>
      <c r="N43" s="28">
        <v>8</v>
      </c>
    </row>
    <row r="44" spans="1:16" x14ac:dyDescent="0.25">
      <c r="F44" s="28"/>
      <c r="G44" s="27"/>
      <c r="H44" s="27"/>
      <c r="I44" s="27"/>
      <c r="J44" s="27"/>
      <c r="K44" s="27"/>
      <c r="L44" s="27"/>
      <c r="M44" s="27"/>
      <c r="N44" s="28"/>
    </row>
    <row r="45" spans="1:16" x14ac:dyDescent="0.25">
      <c r="L45" s="3" t="s">
        <v>15</v>
      </c>
    </row>
    <row r="47" spans="1:16" x14ac:dyDescent="0.25">
      <c r="A47" s="2"/>
    </row>
    <row r="49" spans="1:1" x14ac:dyDescent="0.25">
      <c r="A49" s="31"/>
    </row>
  </sheetData>
  <pageMargins left="0.70866141732283472" right="0" top="0.78740157480314965" bottom="0.78740157480314965" header="0.31496062992125984" footer="0.31496062992125984"/>
  <pageSetup paperSize="9"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9"/>
  <sheetViews>
    <sheetView tabSelected="1" workbookViewId="0">
      <selection activeCell="D6" sqref="D6"/>
    </sheetView>
    <sheetView topLeftCell="A7" workbookViewId="1">
      <selection activeCell="A18" sqref="A18:C18"/>
    </sheetView>
  </sheetViews>
  <sheetFormatPr baseColWidth="10" defaultRowHeight="15" x14ac:dyDescent="0.25"/>
  <cols>
    <col min="1" max="1" width="9.7109375" customWidth="1"/>
    <col min="2" max="3" width="8.140625" customWidth="1"/>
    <col min="4" max="4" width="6.42578125" customWidth="1"/>
    <col min="5" max="5" width="10.5703125" customWidth="1"/>
    <col min="6" max="6" width="9.28515625" customWidth="1"/>
    <col min="7" max="13" width="6.28515625" style="3" customWidth="1"/>
    <col min="14" max="14" width="7.140625" customWidth="1"/>
  </cols>
  <sheetData>
    <row r="1" spans="1:16" x14ac:dyDescent="0.25">
      <c r="A1" s="2" t="s">
        <v>31</v>
      </c>
    </row>
    <row r="3" spans="1:16" x14ac:dyDescent="0.25">
      <c r="A3" s="3" t="s">
        <v>10</v>
      </c>
      <c r="B3" s="4"/>
      <c r="C3" s="5" t="s">
        <v>11</v>
      </c>
      <c r="D3" s="6"/>
      <c r="E3" s="3"/>
    </row>
    <row r="4" spans="1:16" ht="15.75" x14ac:dyDescent="0.25">
      <c r="A4" s="3" t="s">
        <v>32</v>
      </c>
      <c r="B4" s="4"/>
      <c r="C4" s="5" t="s">
        <v>11</v>
      </c>
      <c r="D4" s="6"/>
      <c r="E4" s="3"/>
      <c r="G4" s="29" t="s">
        <v>2</v>
      </c>
      <c r="H4" s="29" t="s">
        <v>3</v>
      </c>
      <c r="I4" s="29" t="s">
        <v>4</v>
      </c>
      <c r="J4" s="29" t="s">
        <v>5</v>
      </c>
      <c r="K4" s="29" t="s">
        <v>6</v>
      </c>
      <c r="L4" s="29" t="s">
        <v>7</v>
      </c>
      <c r="M4" s="29" t="s">
        <v>8</v>
      </c>
    </row>
    <row r="5" spans="1:16" ht="15.75" x14ac:dyDescent="0.25">
      <c r="A5" s="3"/>
      <c r="B5" s="3"/>
      <c r="C5" s="3"/>
      <c r="D5" s="3"/>
      <c r="E5" s="3"/>
      <c r="G5" s="30">
        <f>$C$6-(3*$C$7)</f>
        <v>0.7</v>
      </c>
      <c r="H5" s="30">
        <f>$C$6-(2*$C$7)</f>
        <v>0.8</v>
      </c>
      <c r="I5" s="30">
        <f>$C$6-(1*$C$7)</f>
        <v>0.9</v>
      </c>
      <c r="J5" s="30">
        <f>$C$6-(0*$C$7)</f>
        <v>1</v>
      </c>
      <c r="K5" s="30">
        <f>$C$6+(1*$C$7)</f>
        <v>1.1000000000000001</v>
      </c>
      <c r="L5" s="30">
        <f>$C$6+(2*$C$7)</f>
        <v>1.2</v>
      </c>
      <c r="M5" s="30">
        <f>$C$6+(3*$C$7)</f>
        <v>1.3</v>
      </c>
    </row>
    <row r="6" spans="1:16" x14ac:dyDescent="0.25">
      <c r="A6" s="3" t="s">
        <v>33</v>
      </c>
      <c r="B6" s="3"/>
      <c r="C6" s="6">
        <v>1</v>
      </c>
      <c r="D6" s="3" t="s">
        <v>9</v>
      </c>
      <c r="E6" s="3"/>
    </row>
    <row r="7" spans="1:16" x14ac:dyDescent="0.25">
      <c r="A7" s="3" t="s">
        <v>34</v>
      </c>
      <c r="B7" s="3"/>
      <c r="C7" s="6">
        <v>0.1</v>
      </c>
      <c r="D7" s="3" t="str">
        <f>D6</f>
        <v>mmol/l</v>
      </c>
      <c r="E7" s="3"/>
      <c r="F7" s="28"/>
      <c r="G7" s="27"/>
      <c r="H7" s="27"/>
      <c r="I7" s="27"/>
      <c r="J7" s="27"/>
      <c r="K7" s="27"/>
      <c r="L7" s="27"/>
      <c r="M7" s="27"/>
      <c r="N7" s="28"/>
    </row>
    <row r="8" spans="1:16" x14ac:dyDescent="0.25">
      <c r="A8" s="3"/>
      <c r="B8" s="3"/>
      <c r="C8" s="3"/>
      <c r="D8" s="3"/>
      <c r="E8" s="3"/>
      <c r="F8" s="28"/>
      <c r="G8" s="27"/>
      <c r="H8" s="27"/>
      <c r="I8" s="27"/>
      <c r="J8" s="27"/>
      <c r="K8" s="27"/>
      <c r="L8" s="27"/>
      <c r="M8" s="27"/>
      <c r="N8" s="28"/>
      <c r="P8" s="1"/>
    </row>
    <row r="9" spans="1:16" x14ac:dyDescent="0.25">
      <c r="A9" s="7" t="s">
        <v>35</v>
      </c>
      <c r="B9" s="8"/>
      <c r="C9" s="9">
        <v>0.1</v>
      </c>
      <c r="D9" s="10"/>
      <c r="E9" s="11"/>
      <c r="F9" s="28"/>
      <c r="G9" s="27"/>
      <c r="H9" s="27"/>
      <c r="I9" s="27"/>
      <c r="J9" s="27"/>
      <c r="K9" s="27"/>
      <c r="L9" s="27"/>
      <c r="M9" s="27"/>
      <c r="N9" s="28"/>
      <c r="P9" s="1"/>
    </row>
    <row r="10" spans="1:16" x14ac:dyDescent="0.25">
      <c r="A10" s="8" t="s">
        <v>36</v>
      </c>
      <c r="B10" s="8"/>
      <c r="C10" s="12">
        <v>1</v>
      </c>
      <c r="D10" s="12">
        <v>1</v>
      </c>
      <c r="E10" s="8"/>
      <c r="F10" s="28"/>
      <c r="G10" s="27"/>
      <c r="H10" s="27"/>
      <c r="I10" s="27"/>
      <c r="J10" s="27"/>
      <c r="K10" s="27"/>
      <c r="L10" s="27"/>
      <c r="M10" s="27"/>
      <c r="N10" s="28"/>
      <c r="P10" s="1"/>
    </row>
    <row r="11" spans="1:16" x14ac:dyDescent="0.25">
      <c r="A11" s="8" t="s">
        <v>37</v>
      </c>
      <c r="B11" s="8"/>
      <c r="C11" s="13">
        <f>AVERAGE(C10:D10)</f>
        <v>1</v>
      </c>
      <c r="D11" s="13"/>
      <c r="E11" s="8"/>
      <c r="F11" s="28"/>
      <c r="G11" s="27"/>
      <c r="H11" s="27"/>
      <c r="I11" s="27"/>
      <c r="J11" s="27"/>
      <c r="K11" s="27"/>
      <c r="L11" s="27"/>
      <c r="M11" s="27"/>
      <c r="N11" s="28"/>
      <c r="P11" s="1"/>
    </row>
    <row r="12" spans="1:16" x14ac:dyDescent="0.25">
      <c r="A12" s="8" t="s">
        <v>38</v>
      </c>
      <c r="B12" s="8"/>
      <c r="C12" s="25">
        <f>IF(((D10-C10)/6)&lt;((C11*C9)/3),(D10-C10)/6,(C11*C9/3))</f>
        <v>0</v>
      </c>
      <c r="D12" s="10"/>
      <c r="E12" s="8"/>
      <c r="F12" s="28"/>
      <c r="G12" s="27"/>
      <c r="H12" s="27"/>
      <c r="I12" s="27"/>
      <c r="J12" s="27"/>
      <c r="K12" s="27"/>
      <c r="L12" s="27"/>
      <c r="M12" s="27"/>
      <c r="N12" s="28"/>
      <c r="P12" s="1"/>
    </row>
    <row r="13" spans="1:16" x14ac:dyDescent="0.25">
      <c r="A13" s="3"/>
      <c r="B13" s="3"/>
      <c r="C13" s="3"/>
      <c r="D13" s="3"/>
      <c r="E13" s="3"/>
      <c r="F13" s="28"/>
      <c r="G13" s="27"/>
      <c r="H13" s="27"/>
      <c r="I13" s="27"/>
      <c r="J13" s="27"/>
      <c r="K13" s="27"/>
      <c r="L13" s="27"/>
      <c r="M13" s="27"/>
      <c r="N13" s="28"/>
      <c r="P13" s="1"/>
    </row>
    <row r="14" spans="1:16" x14ac:dyDescent="0.25">
      <c r="A14" s="14" t="s">
        <v>39</v>
      </c>
      <c r="B14" s="3"/>
      <c r="C14" s="3"/>
      <c r="D14" s="3"/>
      <c r="E14" s="3"/>
      <c r="F14" s="28"/>
      <c r="G14" s="27"/>
      <c r="H14" s="27"/>
      <c r="I14" s="27"/>
      <c r="J14" s="27"/>
      <c r="K14" s="27"/>
      <c r="L14" s="27"/>
      <c r="M14" s="27"/>
      <c r="N14" s="28"/>
      <c r="P14" s="1"/>
    </row>
    <row r="15" spans="1:16" x14ac:dyDescent="0.25">
      <c r="A15" s="3" t="s">
        <v>40</v>
      </c>
      <c r="B15" s="15" t="e">
        <f>AVERAGE(B19:B43)</f>
        <v>#DIV/0!</v>
      </c>
      <c r="C15" s="3" t="s">
        <v>13</v>
      </c>
      <c r="D15" s="16" t="e">
        <f>(B15-C6)/C6</f>
        <v>#DIV/0!</v>
      </c>
      <c r="E15" s="3"/>
      <c r="F15" s="28"/>
      <c r="G15" s="27"/>
      <c r="H15" s="27"/>
      <c r="I15" s="27"/>
      <c r="J15" s="27"/>
      <c r="K15" s="27"/>
      <c r="L15" s="27"/>
      <c r="M15" s="27"/>
      <c r="N15" s="28"/>
      <c r="P15" s="1"/>
    </row>
    <row r="16" spans="1:16" x14ac:dyDescent="0.25">
      <c r="A16" s="3" t="s">
        <v>41</v>
      </c>
      <c r="B16" s="15" t="e">
        <f>STDEV(B19:B43)</f>
        <v>#DIV/0!</v>
      </c>
      <c r="C16" s="3" t="s">
        <v>12</v>
      </c>
      <c r="D16" s="16" t="e">
        <f>B16/B15</f>
        <v>#DIV/0!</v>
      </c>
      <c r="E16" s="3"/>
      <c r="F16" s="28"/>
      <c r="G16" s="27"/>
      <c r="H16" s="27"/>
      <c r="I16" s="27"/>
      <c r="J16" s="27"/>
      <c r="K16" s="27"/>
      <c r="L16" s="27"/>
      <c r="M16" s="27"/>
      <c r="N16" s="28"/>
      <c r="P16" s="1"/>
    </row>
    <row r="17" spans="1:16" ht="15.75" thickBot="1" x14ac:dyDescent="0.3">
      <c r="A17" s="3"/>
      <c r="B17" s="3"/>
      <c r="C17" s="3"/>
      <c r="D17" s="3"/>
      <c r="E17" s="3"/>
      <c r="F17" s="28"/>
      <c r="G17" s="27"/>
      <c r="H17" s="27"/>
      <c r="I17" s="27"/>
      <c r="J17" s="27"/>
      <c r="K17" s="27"/>
      <c r="L17" s="27"/>
      <c r="M17" s="27"/>
      <c r="N17" s="28"/>
      <c r="P17" s="1"/>
    </row>
    <row r="18" spans="1:16" x14ac:dyDescent="0.25">
      <c r="A18" s="17" t="s">
        <v>42</v>
      </c>
      <c r="B18" s="18" t="s">
        <v>43</v>
      </c>
      <c r="C18" s="19" t="s">
        <v>44</v>
      </c>
      <c r="D18" s="27"/>
      <c r="E18" s="27"/>
      <c r="F18" s="28">
        <v>0</v>
      </c>
      <c r="G18" s="27">
        <v>1</v>
      </c>
      <c r="H18" s="27">
        <v>2</v>
      </c>
      <c r="I18" s="27">
        <v>3</v>
      </c>
      <c r="J18" s="27">
        <v>4</v>
      </c>
      <c r="K18" s="27">
        <v>5</v>
      </c>
      <c r="L18" s="27">
        <v>6</v>
      </c>
      <c r="M18" s="27">
        <v>7</v>
      </c>
      <c r="N18" s="28">
        <v>8</v>
      </c>
      <c r="P18" s="1"/>
    </row>
    <row r="19" spans="1:16" x14ac:dyDescent="0.25">
      <c r="A19" s="20"/>
      <c r="B19" s="21"/>
      <c r="C19" s="22"/>
      <c r="D19" s="27">
        <f>IF(ABS((B19-$C$6)/$C$7)&gt;3.5,(3.5*(B19-$C$6)/ABS(B19-$C$6))+4,(B19-$C$6)/$C$7+4)</f>
        <v>0.5</v>
      </c>
      <c r="E19" s="27" t="e">
        <f>IF(B19&gt;0,D19,#N/A)</f>
        <v>#N/A</v>
      </c>
      <c r="F19" s="28">
        <v>1</v>
      </c>
      <c r="G19" s="27">
        <v>1</v>
      </c>
      <c r="H19" s="27">
        <v>2</v>
      </c>
      <c r="I19" s="27">
        <v>3</v>
      </c>
      <c r="J19" s="27">
        <v>4</v>
      </c>
      <c r="K19" s="27">
        <v>5</v>
      </c>
      <c r="L19" s="27">
        <v>6</v>
      </c>
      <c r="M19" s="27">
        <v>7</v>
      </c>
      <c r="N19" s="28">
        <v>8</v>
      </c>
      <c r="P19" s="1"/>
    </row>
    <row r="20" spans="1:16" x14ac:dyDescent="0.25">
      <c r="A20" s="20"/>
      <c r="B20" s="21"/>
      <c r="C20" s="22"/>
      <c r="D20" s="27">
        <f t="shared" ref="D20:D43" si="0">IF(ABS((B20-$C$6)/$C$7)&gt;3.5,(3.5*(B20-$C$6)/ABS(B20-$C$6))+4,(B20-$C$6)/$C$7+4)</f>
        <v>0.5</v>
      </c>
      <c r="E20" s="27" t="e">
        <f t="shared" ref="E20:E43" si="1">IF(B20&gt;0,D20,#N/A)</f>
        <v>#N/A</v>
      </c>
      <c r="F20" s="28">
        <v>2</v>
      </c>
      <c r="G20" s="27">
        <v>1</v>
      </c>
      <c r="H20" s="27">
        <v>2</v>
      </c>
      <c r="I20" s="27">
        <v>3</v>
      </c>
      <c r="J20" s="27">
        <v>4</v>
      </c>
      <c r="K20" s="27">
        <v>5</v>
      </c>
      <c r="L20" s="27">
        <v>6</v>
      </c>
      <c r="M20" s="27">
        <v>7</v>
      </c>
      <c r="N20" s="28">
        <v>8</v>
      </c>
      <c r="P20" s="1"/>
    </row>
    <row r="21" spans="1:16" x14ac:dyDescent="0.25">
      <c r="A21" s="20"/>
      <c r="B21" s="21"/>
      <c r="C21" s="22"/>
      <c r="D21" s="27">
        <f t="shared" si="0"/>
        <v>0.5</v>
      </c>
      <c r="E21" s="27" t="e">
        <f t="shared" si="1"/>
        <v>#N/A</v>
      </c>
      <c r="F21" s="28">
        <v>3</v>
      </c>
      <c r="G21" s="27">
        <v>1</v>
      </c>
      <c r="H21" s="27">
        <v>2</v>
      </c>
      <c r="I21" s="27">
        <v>3</v>
      </c>
      <c r="J21" s="27">
        <v>4</v>
      </c>
      <c r="K21" s="27">
        <v>5</v>
      </c>
      <c r="L21" s="27">
        <v>6</v>
      </c>
      <c r="M21" s="27">
        <v>7</v>
      </c>
      <c r="N21" s="28">
        <v>8</v>
      </c>
      <c r="P21" s="1"/>
    </row>
    <row r="22" spans="1:16" x14ac:dyDescent="0.25">
      <c r="A22" s="20"/>
      <c r="B22" s="21"/>
      <c r="C22" s="22"/>
      <c r="D22" s="27">
        <f t="shared" si="0"/>
        <v>0.5</v>
      </c>
      <c r="E22" s="27" t="e">
        <f t="shared" si="1"/>
        <v>#N/A</v>
      </c>
      <c r="F22" s="28">
        <v>4</v>
      </c>
      <c r="G22" s="27">
        <v>1</v>
      </c>
      <c r="H22" s="27">
        <v>2</v>
      </c>
      <c r="I22" s="27">
        <v>3</v>
      </c>
      <c r="J22" s="27">
        <v>4</v>
      </c>
      <c r="K22" s="27">
        <v>5</v>
      </c>
      <c r="L22" s="27">
        <v>6</v>
      </c>
      <c r="M22" s="27">
        <v>7</v>
      </c>
      <c r="N22" s="28">
        <v>8</v>
      </c>
      <c r="P22" s="1"/>
    </row>
    <row r="23" spans="1:16" x14ac:dyDescent="0.25">
      <c r="A23" s="20"/>
      <c r="B23" s="21"/>
      <c r="C23" s="22"/>
      <c r="D23" s="27">
        <f t="shared" si="0"/>
        <v>0.5</v>
      </c>
      <c r="E23" s="27" t="e">
        <f t="shared" si="1"/>
        <v>#N/A</v>
      </c>
      <c r="F23" s="28">
        <v>5</v>
      </c>
      <c r="G23" s="27">
        <v>1</v>
      </c>
      <c r="H23" s="27">
        <v>2</v>
      </c>
      <c r="I23" s="27">
        <v>3</v>
      </c>
      <c r="J23" s="27">
        <v>4</v>
      </c>
      <c r="K23" s="27">
        <v>5</v>
      </c>
      <c r="L23" s="27">
        <v>6</v>
      </c>
      <c r="M23" s="27">
        <v>7</v>
      </c>
      <c r="N23" s="28">
        <v>8</v>
      </c>
      <c r="P23" s="1"/>
    </row>
    <row r="24" spans="1:16" x14ac:dyDescent="0.25">
      <c r="A24" s="20"/>
      <c r="B24" s="21"/>
      <c r="C24" s="22"/>
      <c r="D24" s="27">
        <f t="shared" si="0"/>
        <v>0.5</v>
      </c>
      <c r="E24" s="27" t="e">
        <f t="shared" si="1"/>
        <v>#N/A</v>
      </c>
      <c r="F24" s="28">
        <v>6</v>
      </c>
      <c r="G24" s="27">
        <v>1</v>
      </c>
      <c r="H24" s="27">
        <v>2</v>
      </c>
      <c r="I24" s="27">
        <v>3</v>
      </c>
      <c r="J24" s="27">
        <v>4</v>
      </c>
      <c r="K24" s="27">
        <v>5</v>
      </c>
      <c r="L24" s="27">
        <v>6</v>
      </c>
      <c r="M24" s="27">
        <v>7</v>
      </c>
      <c r="N24" s="28">
        <v>8</v>
      </c>
      <c r="P24" s="1"/>
    </row>
    <row r="25" spans="1:16" x14ac:dyDescent="0.25">
      <c r="A25" s="20"/>
      <c r="B25" s="21"/>
      <c r="C25" s="22"/>
      <c r="D25" s="27">
        <f t="shared" si="0"/>
        <v>0.5</v>
      </c>
      <c r="E25" s="27" t="e">
        <f t="shared" si="1"/>
        <v>#N/A</v>
      </c>
      <c r="F25" s="28">
        <v>7</v>
      </c>
      <c r="G25" s="27">
        <v>1</v>
      </c>
      <c r="H25" s="27">
        <v>2</v>
      </c>
      <c r="I25" s="27">
        <v>3</v>
      </c>
      <c r="J25" s="27">
        <v>4</v>
      </c>
      <c r="K25" s="27">
        <v>5</v>
      </c>
      <c r="L25" s="27">
        <v>6</v>
      </c>
      <c r="M25" s="27">
        <v>7</v>
      </c>
      <c r="N25" s="28">
        <v>8</v>
      </c>
      <c r="P25" s="1"/>
    </row>
    <row r="26" spans="1:16" x14ac:dyDescent="0.25">
      <c r="A26" s="20"/>
      <c r="B26" s="21"/>
      <c r="C26" s="22"/>
      <c r="D26" s="27">
        <f t="shared" si="0"/>
        <v>0.5</v>
      </c>
      <c r="E26" s="27" t="e">
        <f t="shared" si="1"/>
        <v>#N/A</v>
      </c>
      <c r="F26" s="28">
        <v>8</v>
      </c>
      <c r="G26" s="27">
        <v>1</v>
      </c>
      <c r="H26" s="27">
        <v>2</v>
      </c>
      <c r="I26" s="27">
        <v>3</v>
      </c>
      <c r="J26" s="27">
        <v>4</v>
      </c>
      <c r="K26" s="27">
        <v>5</v>
      </c>
      <c r="L26" s="27">
        <v>6</v>
      </c>
      <c r="M26" s="27">
        <v>7</v>
      </c>
      <c r="N26" s="28">
        <v>8</v>
      </c>
      <c r="P26" s="1"/>
    </row>
    <row r="27" spans="1:16" x14ac:dyDescent="0.25">
      <c r="A27" s="20"/>
      <c r="B27" s="21"/>
      <c r="C27" s="22"/>
      <c r="D27" s="27">
        <f t="shared" si="0"/>
        <v>0.5</v>
      </c>
      <c r="E27" s="27" t="e">
        <f t="shared" si="1"/>
        <v>#N/A</v>
      </c>
      <c r="F27" s="28">
        <v>9</v>
      </c>
      <c r="G27" s="27">
        <v>1</v>
      </c>
      <c r="H27" s="27">
        <v>2</v>
      </c>
      <c r="I27" s="27">
        <v>3</v>
      </c>
      <c r="J27" s="27">
        <v>4</v>
      </c>
      <c r="K27" s="27">
        <v>5</v>
      </c>
      <c r="L27" s="27">
        <v>6</v>
      </c>
      <c r="M27" s="27">
        <v>7</v>
      </c>
      <c r="N27" s="28">
        <v>8</v>
      </c>
      <c r="P27" s="1"/>
    </row>
    <row r="28" spans="1:16" x14ac:dyDescent="0.25">
      <c r="A28" s="20"/>
      <c r="B28" s="21"/>
      <c r="C28" s="22"/>
      <c r="D28" s="27">
        <f t="shared" si="0"/>
        <v>0.5</v>
      </c>
      <c r="E28" s="27" t="e">
        <f t="shared" si="1"/>
        <v>#N/A</v>
      </c>
      <c r="F28" s="28">
        <v>10</v>
      </c>
      <c r="G28" s="27">
        <v>1</v>
      </c>
      <c r="H28" s="27">
        <v>2</v>
      </c>
      <c r="I28" s="27">
        <v>3</v>
      </c>
      <c r="J28" s="27">
        <v>4</v>
      </c>
      <c r="K28" s="27">
        <v>5</v>
      </c>
      <c r="L28" s="27">
        <v>6</v>
      </c>
      <c r="M28" s="27">
        <v>7</v>
      </c>
      <c r="N28" s="28">
        <v>8</v>
      </c>
      <c r="P28" s="1"/>
    </row>
    <row r="29" spans="1:16" x14ac:dyDescent="0.25">
      <c r="A29" s="20"/>
      <c r="B29" s="21"/>
      <c r="C29" s="22"/>
      <c r="D29" s="27">
        <f t="shared" si="0"/>
        <v>0.5</v>
      </c>
      <c r="E29" s="27" t="e">
        <f t="shared" si="1"/>
        <v>#N/A</v>
      </c>
      <c r="F29" s="28">
        <v>11</v>
      </c>
      <c r="G29" s="27">
        <v>1</v>
      </c>
      <c r="H29" s="27">
        <v>2</v>
      </c>
      <c r="I29" s="27">
        <v>3</v>
      </c>
      <c r="J29" s="27">
        <v>4</v>
      </c>
      <c r="K29" s="27">
        <v>5</v>
      </c>
      <c r="L29" s="27">
        <v>6</v>
      </c>
      <c r="M29" s="27">
        <v>7</v>
      </c>
      <c r="N29" s="28">
        <v>8</v>
      </c>
      <c r="P29" s="1"/>
    </row>
    <row r="30" spans="1:16" x14ac:dyDescent="0.25">
      <c r="A30" s="20"/>
      <c r="B30" s="21"/>
      <c r="C30" s="22"/>
      <c r="D30" s="27">
        <f t="shared" si="0"/>
        <v>0.5</v>
      </c>
      <c r="E30" s="27" t="e">
        <f t="shared" si="1"/>
        <v>#N/A</v>
      </c>
      <c r="F30" s="28">
        <v>12</v>
      </c>
      <c r="G30" s="27">
        <v>1</v>
      </c>
      <c r="H30" s="27">
        <v>2</v>
      </c>
      <c r="I30" s="27">
        <v>3</v>
      </c>
      <c r="J30" s="27">
        <v>4</v>
      </c>
      <c r="K30" s="27">
        <v>5</v>
      </c>
      <c r="L30" s="27">
        <v>6</v>
      </c>
      <c r="M30" s="27">
        <v>7</v>
      </c>
      <c r="N30" s="28">
        <v>8</v>
      </c>
      <c r="P30" s="1"/>
    </row>
    <row r="31" spans="1:16" x14ac:dyDescent="0.25">
      <c r="A31" s="20"/>
      <c r="B31" s="21"/>
      <c r="C31" s="22"/>
      <c r="D31" s="27">
        <f t="shared" si="0"/>
        <v>0.5</v>
      </c>
      <c r="E31" s="27" t="e">
        <f t="shared" si="1"/>
        <v>#N/A</v>
      </c>
      <c r="F31" s="28">
        <v>13</v>
      </c>
      <c r="G31" s="27">
        <v>1</v>
      </c>
      <c r="H31" s="27">
        <v>2</v>
      </c>
      <c r="I31" s="27">
        <v>3</v>
      </c>
      <c r="J31" s="27">
        <v>4</v>
      </c>
      <c r="K31" s="27">
        <v>5</v>
      </c>
      <c r="L31" s="27">
        <v>6</v>
      </c>
      <c r="M31" s="27">
        <v>7</v>
      </c>
      <c r="N31" s="28">
        <v>8</v>
      </c>
      <c r="P31" s="1"/>
    </row>
    <row r="32" spans="1:16" x14ac:dyDescent="0.25">
      <c r="A32" s="20"/>
      <c r="B32" s="21"/>
      <c r="C32" s="22"/>
      <c r="D32" s="27">
        <f t="shared" si="0"/>
        <v>0.5</v>
      </c>
      <c r="E32" s="27" t="e">
        <f t="shared" si="1"/>
        <v>#N/A</v>
      </c>
      <c r="F32" s="28">
        <v>14</v>
      </c>
      <c r="G32" s="27">
        <v>1</v>
      </c>
      <c r="H32" s="27">
        <v>2</v>
      </c>
      <c r="I32" s="27">
        <v>3</v>
      </c>
      <c r="J32" s="27">
        <v>4</v>
      </c>
      <c r="K32" s="27">
        <v>5</v>
      </c>
      <c r="L32" s="27">
        <v>6</v>
      </c>
      <c r="M32" s="27">
        <v>7</v>
      </c>
      <c r="N32" s="28">
        <v>8</v>
      </c>
      <c r="P32" s="1"/>
    </row>
    <row r="33" spans="1:16" x14ac:dyDescent="0.25">
      <c r="A33" s="20"/>
      <c r="B33" s="21"/>
      <c r="C33" s="22"/>
      <c r="D33" s="27">
        <f t="shared" si="0"/>
        <v>0.5</v>
      </c>
      <c r="E33" s="27" t="e">
        <f t="shared" si="1"/>
        <v>#N/A</v>
      </c>
      <c r="F33" s="28">
        <v>15</v>
      </c>
      <c r="G33" s="27">
        <v>1</v>
      </c>
      <c r="H33" s="27">
        <v>2</v>
      </c>
      <c r="I33" s="27">
        <v>3</v>
      </c>
      <c r="J33" s="27">
        <v>4</v>
      </c>
      <c r="K33" s="27">
        <v>5</v>
      </c>
      <c r="L33" s="27">
        <v>6</v>
      </c>
      <c r="M33" s="27">
        <v>7</v>
      </c>
      <c r="N33" s="28">
        <v>8</v>
      </c>
      <c r="P33" s="1"/>
    </row>
    <row r="34" spans="1:16" x14ac:dyDescent="0.25">
      <c r="A34" s="20"/>
      <c r="B34" s="21"/>
      <c r="C34" s="22"/>
      <c r="D34" s="27">
        <f t="shared" si="0"/>
        <v>0.5</v>
      </c>
      <c r="E34" s="27" t="e">
        <f t="shared" si="1"/>
        <v>#N/A</v>
      </c>
      <c r="F34" s="28">
        <v>16</v>
      </c>
      <c r="G34" s="27">
        <v>1</v>
      </c>
      <c r="H34" s="27">
        <v>2</v>
      </c>
      <c r="I34" s="27">
        <v>3</v>
      </c>
      <c r="J34" s="27">
        <v>4</v>
      </c>
      <c r="K34" s="27">
        <v>5</v>
      </c>
      <c r="L34" s="27">
        <v>6</v>
      </c>
      <c r="M34" s="27">
        <v>7</v>
      </c>
      <c r="N34" s="28">
        <v>8</v>
      </c>
    </row>
    <row r="35" spans="1:16" x14ac:dyDescent="0.25">
      <c r="A35" s="20"/>
      <c r="B35" s="21"/>
      <c r="C35" s="22"/>
      <c r="D35" s="27">
        <f t="shared" si="0"/>
        <v>0.5</v>
      </c>
      <c r="E35" s="27" t="e">
        <f t="shared" si="1"/>
        <v>#N/A</v>
      </c>
      <c r="F35" s="28">
        <v>17</v>
      </c>
      <c r="G35" s="27">
        <v>1</v>
      </c>
      <c r="H35" s="27">
        <v>2</v>
      </c>
      <c r="I35" s="27">
        <v>3</v>
      </c>
      <c r="J35" s="27">
        <v>4</v>
      </c>
      <c r="K35" s="27">
        <v>5</v>
      </c>
      <c r="L35" s="27">
        <v>6</v>
      </c>
      <c r="M35" s="27">
        <v>7</v>
      </c>
      <c r="N35" s="28">
        <v>8</v>
      </c>
    </row>
    <row r="36" spans="1:16" x14ac:dyDescent="0.25">
      <c r="A36" s="20"/>
      <c r="B36" s="21"/>
      <c r="C36" s="22"/>
      <c r="D36" s="27">
        <f t="shared" si="0"/>
        <v>0.5</v>
      </c>
      <c r="E36" s="27" t="e">
        <f t="shared" si="1"/>
        <v>#N/A</v>
      </c>
      <c r="F36" s="28">
        <v>18</v>
      </c>
      <c r="G36" s="27">
        <v>1</v>
      </c>
      <c r="H36" s="27">
        <v>2</v>
      </c>
      <c r="I36" s="27">
        <v>3</v>
      </c>
      <c r="J36" s="27">
        <v>4</v>
      </c>
      <c r="K36" s="27">
        <v>5</v>
      </c>
      <c r="L36" s="27">
        <v>6</v>
      </c>
      <c r="M36" s="27">
        <v>7</v>
      </c>
      <c r="N36" s="28">
        <v>8</v>
      </c>
    </row>
    <row r="37" spans="1:16" x14ac:dyDescent="0.25">
      <c r="A37" s="20"/>
      <c r="B37" s="21"/>
      <c r="C37" s="22"/>
      <c r="D37" s="27">
        <f t="shared" si="0"/>
        <v>0.5</v>
      </c>
      <c r="E37" s="27" t="e">
        <f t="shared" si="1"/>
        <v>#N/A</v>
      </c>
      <c r="F37" s="28">
        <v>19</v>
      </c>
      <c r="G37" s="27">
        <v>1</v>
      </c>
      <c r="H37" s="27">
        <v>2</v>
      </c>
      <c r="I37" s="27">
        <v>3</v>
      </c>
      <c r="J37" s="27">
        <v>4</v>
      </c>
      <c r="K37" s="27">
        <v>5</v>
      </c>
      <c r="L37" s="27">
        <v>6</v>
      </c>
      <c r="M37" s="27">
        <v>7</v>
      </c>
      <c r="N37" s="28">
        <v>8</v>
      </c>
    </row>
    <row r="38" spans="1:16" x14ac:dyDescent="0.25">
      <c r="A38" s="20"/>
      <c r="B38" s="21"/>
      <c r="C38" s="22"/>
      <c r="D38" s="27">
        <f t="shared" si="0"/>
        <v>0.5</v>
      </c>
      <c r="E38" s="27" t="e">
        <f t="shared" si="1"/>
        <v>#N/A</v>
      </c>
      <c r="F38" s="28">
        <v>20</v>
      </c>
      <c r="G38" s="27">
        <v>1</v>
      </c>
      <c r="H38" s="27">
        <v>2</v>
      </c>
      <c r="I38" s="27">
        <v>3</v>
      </c>
      <c r="J38" s="27">
        <v>4</v>
      </c>
      <c r="K38" s="27">
        <v>5</v>
      </c>
      <c r="L38" s="27">
        <v>6</v>
      </c>
      <c r="M38" s="27">
        <v>7</v>
      </c>
      <c r="N38" s="28">
        <v>8</v>
      </c>
    </row>
    <row r="39" spans="1:16" x14ac:dyDescent="0.25">
      <c r="A39" s="20"/>
      <c r="B39" s="21"/>
      <c r="C39" s="22"/>
      <c r="D39" s="27">
        <f t="shared" si="0"/>
        <v>0.5</v>
      </c>
      <c r="E39" s="27" t="e">
        <f t="shared" si="1"/>
        <v>#N/A</v>
      </c>
      <c r="F39" s="28">
        <v>21</v>
      </c>
      <c r="G39" s="27">
        <v>1</v>
      </c>
      <c r="H39" s="27">
        <v>2</v>
      </c>
      <c r="I39" s="27">
        <v>3</v>
      </c>
      <c r="J39" s="27">
        <v>4</v>
      </c>
      <c r="K39" s="27">
        <v>5</v>
      </c>
      <c r="L39" s="27">
        <v>6</v>
      </c>
      <c r="M39" s="27">
        <v>7</v>
      </c>
      <c r="N39" s="28">
        <v>8</v>
      </c>
    </row>
    <row r="40" spans="1:16" x14ac:dyDescent="0.25">
      <c r="A40" s="20"/>
      <c r="B40" s="21"/>
      <c r="C40" s="22"/>
      <c r="D40" s="27">
        <f t="shared" si="0"/>
        <v>0.5</v>
      </c>
      <c r="E40" s="27" t="e">
        <f t="shared" si="1"/>
        <v>#N/A</v>
      </c>
      <c r="F40" s="28">
        <v>22</v>
      </c>
      <c r="G40" s="27">
        <v>1</v>
      </c>
      <c r="H40" s="27">
        <v>2</v>
      </c>
      <c r="I40" s="27">
        <v>3</v>
      </c>
      <c r="J40" s="27">
        <v>4</v>
      </c>
      <c r="K40" s="27">
        <v>5</v>
      </c>
      <c r="L40" s="27">
        <v>6</v>
      </c>
      <c r="M40" s="27">
        <v>7</v>
      </c>
      <c r="N40" s="28">
        <v>8</v>
      </c>
    </row>
    <row r="41" spans="1:16" x14ac:dyDescent="0.25">
      <c r="A41" s="20"/>
      <c r="B41" s="21"/>
      <c r="C41" s="22"/>
      <c r="D41" s="27">
        <f t="shared" si="0"/>
        <v>0.5</v>
      </c>
      <c r="E41" s="27" t="e">
        <f t="shared" si="1"/>
        <v>#N/A</v>
      </c>
      <c r="F41" s="28">
        <v>23</v>
      </c>
      <c r="G41" s="27">
        <v>1</v>
      </c>
      <c r="H41" s="27">
        <v>2</v>
      </c>
      <c r="I41" s="27">
        <v>3</v>
      </c>
      <c r="J41" s="27">
        <v>4</v>
      </c>
      <c r="K41" s="27">
        <v>5</v>
      </c>
      <c r="L41" s="27">
        <v>6</v>
      </c>
      <c r="M41" s="27">
        <v>7</v>
      </c>
      <c r="N41" s="28">
        <v>8</v>
      </c>
    </row>
    <row r="42" spans="1:16" x14ac:dyDescent="0.25">
      <c r="A42" s="20"/>
      <c r="B42" s="21"/>
      <c r="C42" s="22"/>
      <c r="D42" s="27">
        <f t="shared" si="0"/>
        <v>0.5</v>
      </c>
      <c r="E42" s="27" t="e">
        <f t="shared" si="1"/>
        <v>#N/A</v>
      </c>
      <c r="F42" s="28">
        <v>24</v>
      </c>
      <c r="G42" s="27">
        <v>1</v>
      </c>
      <c r="H42" s="27">
        <v>2</v>
      </c>
      <c r="I42" s="27">
        <v>3</v>
      </c>
      <c r="J42" s="27">
        <v>4</v>
      </c>
      <c r="K42" s="27">
        <v>5</v>
      </c>
      <c r="L42" s="27">
        <v>6</v>
      </c>
      <c r="M42" s="27">
        <v>7</v>
      </c>
      <c r="N42" s="28">
        <v>8</v>
      </c>
    </row>
    <row r="43" spans="1:16" ht="15.75" thickBot="1" x14ac:dyDescent="0.3">
      <c r="A43" s="26"/>
      <c r="B43" s="23"/>
      <c r="C43" s="24"/>
      <c r="D43" s="27">
        <f t="shared" si="0"/>
        <v>0.5</v>
      </c>
      <c r="E43" s="27" t="e">
        <f t="shared" si="1"/>
        <v>#N/A</v>
      </c>
      <c r="F43" s="28">
        <v>25</v>
      </c>
      <c r="G43" s="27">
        <v>1</v>
      </c>
      <c r="H43" s="27">
        <v>2</v>
      </c>
      <c r="I43" s="27">
        <v>3</v>
      </c>
      <c r="J43" s="27">
        <v>4</v>
      </c>
      <c r="K43" s="27">
        <v>5</v>
      </c>
      <c r="L43" s="27">
        <v>6</v>
      </c>
      <c r="M43" s="27">
        <v>7</v>
      </c>
      <c r="N43" s="28">
        <v>8</v>
      </c>
    </row>
    <row r="44" spans="1:16" x14ac:dyDescent="0.25">
      <c r="F44" s="28"/>
      <c r="G44" s="27"/>
      <c r="H44" s="27"/>
      <c r="I44" s="27"/>
      <c r="J44" s="27"/>
      <c r="K44" s="27"/>
      <c r="L44" s="27"/>
      <c r="M44" s="27"/>
      <c r="N44" s="28"/>
    </row>
    <row r="45" spans="1:16" x14ac:dyDescent="0.25">
      <c r="L45" s="3" t="s">
        <v>15</v>
      </c>
    </row>
    <row r="47" spans="1:16" x14ac:dyDescent="0.25">
      <c r="A47" s="2"/>
    </row>
    <row r="49" spans="1:1" x14ac:dyDescent="0.25">
      <c r="A49" s="31"/>
    </row>
  </sheetData>
  <pageMargins left="0.70866141732283472" right="0" top="0.78740157480314965" bottom="0.78740157480314965" header="0.31496062992125984" footer="0.31496062992125984"/>
  <pageSetup paperSize="9" orientation="portrait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9"/>
  <sheetViews>
    <sheetView workbookViewId="0">
      <selection activeCell="D8" sqref="D8"/>
    </sheetView>
    <sheetView topLeftCell="A4" workbookViewId="1">
      <selection sqref="A1:A16"/>
    </sheetView>
  </sheetViews>
  <sheetFormatPr baseColWidth="10" defaultRowHeight="15" x14ac:dyDescent="0.25"/>
  <cols>
    <col min="1" max="1" width="9.7109375" customWidth="1"/>
    <col min="2" max="3" width="8.140625" customWidth="1"/>
    <col min="4" max="4" width="6.42578125" customWidth="1"/>
    <col min="5" max="5" width="1.5703125" customWidth="1"/>
    <col min="6" max="6" width="9.28515625" customWidth="1"/>
    <col min="7" max="13" width="6.28515625" style="3" customWidth="1"/>
    <col min="14" max="14" width="7.140625" customWidth="1"/>
  </cols>
  <sheetData>
    <row r="1" spans="1:16" x14ac:dyDescent="0.25">
      <c r="A1" s="2" t="s">
        <v>31</v>
      </c>
    </row>
    <row r="3" spans="1:16" x14ac:dyDescent="0.25">
      <c r="A3" s="3" t="s">
        <v>10</v>
      </c>
      <c r="B3" s="4" t="s">
        <v>20</v>
      </c>
      <c r="C3" s="5" t="s">
        <v>11</v>
      </c>
      <c r="D3" s="6"/>
      <c r="E3" s="3"/>
    </row>
    <row r="4" spans="1:16" ht="15.75" x14ac:dyDescent="0.25">
      <c r="A4" s="3" t="s">
        <v>32</v>
      </c>
      <c r="B4" s="4" t="s">
        <v>21</v>
      </c>
      <c r="C4" s="5" t="s">
        <v>11</v>
      </c>
      <c r="D4" s="44">
        <v>10175210</v>
      </c>
      <c r="E4" s="3"/>
      <c r="G4" s="29" t="s">
        <v>2</v>
      </c>
      <c r="H4" s="29" t="s">
        <v>3</v>
      </c>
      <c r="I4" s="29" t="s">
        <v>4</v>
      </c>
      <c r="J4" s="29" t="s">
        <v>5</v>
      </c>
      <c r="K4" s="29" t="s">
        <v>6</v>
      </c>
      <c r="L4" s="29" t="s">
        <v>7</v>
      </c>
      <c r="M4" s="29" t="s">
        <v>8</v>
      </c>
    </row>
    <row r="5" spans="1:16" x14ac:dyDescent="0.25">
      <c r="A5" s="3"/>
      <c r="B5" s="3"/>
      <c r="C5" s="3"/>
      <c r="D5" s="3"/>
      <c r="E5" s="3"/>
      <c r="G5" s="40">
        <f>$C$6-(3*$C$7)</f>
        <v>14.5</v>
      </c>
      <c r="H5" s="40">
        <f>$C$6-(2*$C$7)</f>
        <v>16</v>
      </c>
      <c r="I5" s="40">
        <f>$C$6-(1*$C$7)</f>
        <v>17.5</v>
      </c>
      <c r="J5" s="40">
        <f>$C$6-(0*$C$7)</f>
        <v>19</v>
      </c>
      <c r="K5" s="40">
        <f>$C$6+(1*$C$7)</f>
        <v>20.5</v>
      </c>
      <c r="L5" s="40">
        <f>$C$6+(2*$C$7)</f>
        <v>22</v>
      </c>
      <c r="M5" s="40">
        <f>$C$6+(3*$C$7)</f>
        <v>23.5</v>
      </c>
    </row>
    <row r="6" spans="1:16" x14ac:dyDescent="0.25">
      <c r="A6" s="3" t="s">
        <v>33</v>
      </c>
      <c r="B6" s="3"/>
      <c r="C6" s="6">
        <v>19</v>
      </c>
      <c r="D6" s="3" t="s">
        <v>25</v>
      </c>
      <c r="E6" s="3"/>
    </row>
    <row r="7" spans="1:16" x14ac:dyDescent="0.25">
      <c r="A7" s="3" t="s">
        <v>34</v>
      </c>
      <c r="B7" s="3"/>
      <c r="C7" s="6">
        <v>1.5</v>
      </c>
      <c r="D7" s="3" t="str">
        <f>D6</f>
        <v>mg/L</v>
      </c>
      <c r="E7" s="3"/>
      <c r="F7" s="28"/>
      <c r="G7" s="27"/>
      <c r="H7" s="27"/>
      <c r="I7" s="27"/>
      <c r="J7" s="27"/>
      <c r="K7" s="27"/>
      <c r="L7" s="27"/>
      <c r="M7" s="27"/>
      <c r="N7" s="28"/>
    </row>
    <row r="8" spans="1:16" x14ac:dyDescent="0.25">
      <c r="A8" s="3"/>
      <c r="B8" s="3"/>
      <c r="C8" s="3"/>
      <c r="D8" s="3"/>
      <c r="E8" s="3"/>
      <c r="F8" s="28"/>
      <c r="G8" s="27"/>
      <c r="H8" s="27"/>
      <c r="I8" s="27"/>
      <c r="J8" s="27"/>
      <c r="K8" s="27"/>
      <c r="L8" s="27"/>
      <c r="M8" s="27"/>
      <c r="N8" s="28"/>
      <c r="P8" s="1"/>
    </row>
    <row r="9" spans="1:16" x14ac:dyDescent="0.25">
      <c r="A9" s="7" t="s">
        <v>35</v>
      </c>
      <c r="B9" s="8"/>
      <c r="C9" s="9">
        <v>0.21</v>
      </c>
      <c r="D9" s="10"/>
      <c r="E9" s="11"/>
      <c r="F9" s="28"/>
      <c r="G9" s="27"/>
      <c r="H9" s="27"/>
      <c r="I9" s="27"/>
      <c r="J9" s="27"/>
      <c r="K9" s="27"/>
      <c r="L9" s="27"/>
      <c r="M9" s="27"/>
      <c r="N9" s="28"/>
      <c r="P9" s="1"/>
    </row>
    <row r="10" spans="1:16" x14ac:dyDescent="0.25">
      <c r="A10" s="8" t="s">
        <v>36</v>
      </c>
      <c r="B10" s="8"/>
      <c r="C10" s="12">
        <v>14</v>
      </c>
      <c r="D10" s="12">
        <v>24</v>
      </c>
      <c r="E10" s="8"/>
      <c r="F10" s="28"/>
      <c r="G10" s="27"/>
      <c r="H10" s="27"/>
      <c r="I10" s="27"/>
      <c r="J10" s="27"/>
      <c r="K10" s="27"/>
      <c r="L10" s="27"/>
      <c r="M10" s="27"/>
      <c r="N10" s="28"/>
      <c r="P10" s="1"/>
    </row>
    <row r="11" spans="1:16" x14ac:dyDescent="0.25">
      <c r="A11" s="8" t="s">
        <v>37</v>
      </c>
      <c r="B11" s="8"/>
      <c r="C11" s="13">
        <f>AVERAGE(C10:D10)</f>
        <v>19</v>
      </c>
      <c r="D11" s="13"/>
      <c r="E11" s="8"/>
      <c r="F11" s="28"/>
      <c r="G11" s="27"/>
      <c r="H11" s="27"/>
      <c r="I11" s="27"/>
      <c r="J11" s="27"/>
      <c r="K11" s="27"/>
      <c r="L11" s="27"/>
      <c r="M11" s="27"/>
      <c r="N11" s="28"/>
      <c r="P11" s="1"/>
    </row>
    <row r="12" spans="1:16" x14ac:dyDescent="0.25">
      <c r="A12" s="8" t="s">
        <v>38</v>
      </c>
      <c r="B12" s="8"/>
      <c r="C12" s="25">
        <f>IF(((D10-C10)/6)&lt;((C6*C9)/3),(D10-C10)/6,(C6*C9/3))</f>
        <v>1.3299999999999998</v>
      </c>
      <c r="D12" s="10"/>
      <c r="E12" s="8"/>
      <c r="F12" s="28"/>
      <c r="G12" s="27"/>
      <c r="H12" s="27"/>
      <c r="I12" s="27"/>
      <c r="J12" s="27"/>
      <c r="K12" s="27"/>
      <c r="L12" s="27"/>
      <c r="M12" s="27"/>
      <c r="N12" s="28"/>
      <c r="P12" s="1"/>
    </row>
    <row r="13" spans="1:16" x14ac:dyDescent="0.25">
      <c r="A13" s="3"/>
      <c r="B13" s="3"/>
      <c r="C13" s="3"/>
      <c r="D13" s="3"/>
      <c r="E13" s="3"/>
      <c r="F13" s="28"/>
      <c r="G13" s="27"/>
      <c r="H13" s="27"/>
      <c r="I13" s="27"/>
      <c r="J13" s="27"/>
      <c r="K13" s="27"/>
      <c r="L13" s="27"/>
      <c r="M13" s="27"/>
      <c r="N13" s="28"/>
      <c r="P13" s="1"/>
    </row>
    <row r="14" spans="1:16" x14ac:dyDescent="0.25">
      <c r="A14" s="14" t="s">
        <v>39</v>
      </c>
      <c r="B14" s="3"/>
      <c r="C14" s="3"/>
      <c r="D14" s="3"/>
      <c r="E14" s="3"/>
      <c r="F14" s="28"/>
      <c r="G14" s="27"/>
      <c r="H14" s="27"/>
      <c r="I14" s="27"/>
      <c r="J14" s="27"/>
      <c r="K14" s="27"/>
      <c r="L14" s="27"/>
      <c r="M14" s="27"/>
      <c r="N14" s="28"/>
      <c r="P14" s="1"/>
    </row>
    <row r="15" spans="1:16" x14ac:dyDescent="0.25">
      <c r="A15" s="3" t="s">
        <v>40</v>
      </c>
      <c r="B15" s="15" t="e">
        <f>AVERAGE(B19:B43)</f>
        <v>#DIV/0!</v>
      </c>
      <c r="C15" s="3" t="s">
        <v>13</v>
      </c>
      <c r="D15" s="16" t="e">
        <f>(B15-C6)/C6</f>
        <v>#DIV/0!</v>
      </c>
      <c r="E15" s="3"/>
      <c r="F15" s="28"/>
      <c r="G15" s="27"/>
      <c r="H15" s="27"/>
      <c r="I15" s="27"/>
      <c r="J15" s="27"/>
      <c r="K15" s="27"/>
      <c r="L15" s="27"/>
      <c r="M15" s="27"/>
      <c r="N15" s="28"/>
      <c r="P15" s="1"/>
    </row>
    <row r="16" spans="1:16" x14ac:dyDescent="0.25">
      <c r="A16" s="3" t="s">
        <v>41</v>
      </c>
      <c r="B16" s="15" t="e">
        <f>STDEV(B19:B43)</f>
        <v>#DIV/0!</v>
      </c>
      <c r="C16" s="3" t="s">
        <v>12</v>
      </c>
      <c r="D16" s="16" t="e">
        <f>B16/B15</f>
        <v>#DIV/0!</v>
      </c>
      <c r="E16" s="3"/>
      <c r="F16" s="28"/>
      <c r="G16" s="27"/>
      <c r="H16" s="27"/>
      <c r="I16" s="27"/>
      <c r="J16" s="27"/>
      <c r="K16" s="27"/>
      <c r="L16" s="27"/>
      <c r="M16" s="27"/>
      <c r="N16" s="28"/>
      <c r="P16" s="1"/>
    </row>
    <row r="17" spans="1:16" ht="15.75" thickBot="1" x14ac:dyDescent="0.3">
      <c r="A17" s="3"/>
      <c r="B17" s="3"/>
      <c r="C17" s="3"/>
      <c r="D17" s="3"/>
      <c r="E17" s="3"/>
      <c r="F17" s="28"/>
      <c r="G17" s="27"/>
      <c r="H17" s="27"/>
      <c r="I17" s="27"/>
      <c r="J17" s="27"/>
      <c r="K17" s="27"/>
      <c r="L17" s="27"/>
      <c r="M17" s="27"/>
      <c r="N17" s="28"/>
      <c r="P17" s="1"/>
    </row>
    <row r="18" spans="1:16" x14ac:dyDescent="0.25">
      <c r="A18" s="17" t="s">
        <v>0</v>
      </c>
      <c r="B18" s="18" t="s">
        <v>1</v>
      </c>
      <c r="C18" s="19" t="s">
        <v>14</v>
      </c>
      <c r="D18" s="27"/>
      <c r="E18" s="27"/>
      <c r="F18" s="28">
        <v>0</v>
      </c>
      <c r="G18" s="27">
        <v>1</v>
      </c>
      <c r="H18" s="27">
        <v>2</v>
      </c>
      <c r="I18" s="27">
        <v>3</v>
      </c>
      <c r="J18" s="27">
        <v>4</v>
      </c>
      <c r="K18" s="27">
        <v>5</v>
      </c>
      <c r="L18" s="27">
        <v>6</v>
      </c>
      <c r="M18" s="27">
        <v>7</v>
      </c>
      <c r="N18" s="28">
        <v>8</v>
      </c>
      <c r="P18" s="1"/>
    </row>
    <row r="19" spans="1:16" x14ac:dyDescent="0.25">
      <c r="A19" s="20"/>
      <c r="B19" s="21"/>
      <c r="C19" s="22"/>
      <c r="D19" s="27">
        <f>IF(ABS((B19-$C$6)/$C$7)&gt;3.5,(3.5*(B19-$C$6)/ABS(B19-$C$6))+4,(B19-$C$6)/$C$7+4)</f>
        <v>0.5</v>
      </c>
      <c r="E19" s="27" t="e">
        <f>IF(B19&gt;0,D19,#N/A)</f>
        <v>#N/A</v>
      </c>
      <c r="F19" s="28">
        <v>1</v>
      </c>
      <c r="G19" s="27">
        <v>1</v>
      </c>
      <c r="H19" s="27">
        <v>2</v>
      </c>
      <c r="I19" s="27">
        <v>3</v>
      </c>
      <c r="J19" s="27">
        <v>4</v>
      </c>
      <c r="K19" s="27">
        <v>5</v>
      </c>
      <c r="L19" s="27">
        <v>6</v>
      </c>
      <c r="M19" s="27">
        <v>7</v>
      </c>
      <c r="N19" s="28">
        <v>8</v>
      </c>
      <c r="P19" s="1"/>
    </row>
    <row r="20" spans="1:16" x14ac:dyDescent="0.25">
      <c r="A20" s="20"/>
      <c r="B20" s="21"/>
      <c r="C20" s="22"/>
      <c r="D20" s="27">
        <f t="shared" ref="D20:D43" si="0">IF(ABS((B20-$C$6)/$C$7)&gt;3.5,(3.5*(B20-$C$6)/ABS(B20-$C$6))+4,(B20-$C$6)/$C$7+4)</f>
        <v>0.5</v>
      </c>
      <c r="E20" s="27" t="e">
        <f t="shared" ref="E20:E43" si="1">IF(B20&gt;0,D20,#N/A)</f>
        <v>#N/A</v>
      </c>
      <c r="F20" s="28">
        <v>2</v>
      </c>
      <c r="G20" s="27">
        <v>1</v>
      </c>
      <c r="H20" s="27">
        <v>2</v>
      </c>
      <c r="I20" s="27">
        <v>3</v>
      </c>
      <c r="J20" s="27">
        <v>4</v>
      </c>
      <c r="K20" s="27">
        <v>5</v>
      </c>
      <c r="L20" s="27">
        <v>6</v>
      </c>
      <c r="M20" s="27">
        <v>7</v>
      </c>
      <c r="N20" s="28">
        <v>8</v>
      </c>
      <c r="P20" s="1"/>
    </row>
    <row r="21" spans="1:16" x14ac:dyDescent="0.25">
      <c r="A21" s="20"/>
      <c r="B21" s="21"/>
      <c r="C21" s="22"/>
      <c r="D21" s="27">
        <f t="shared" si="0"/>
        <v>0.5</v>
      </c>
      <c r="E21" s="27" t="e">
        <f t="shared" si="1"/>
        <v>#N/A</v>
      </c>
      <c r="F21" s="28">
        <v>3</v>
      </c>
      <c r="G21" s="27">
        <v>1</v>
      </c>
      <c r="H21" s="27">
        <v>2</v>
      </c>
      <c r="I21" s="27">
        <v>3</v>
      </c>
      <c r="J21" s="27">
        <v>4</v>
      </c>
      <c r="K21" s="27">
        <v>5</v>
      </c>
      <c r="L21" s="27">
        <v>6</v>
      </c>
      <c r="M21" s="27">
        <v>7</v>
      </c>
      <c r="N21" s="28">
        <v>8</v>
      </c>
      <c r="P21" s="1"/>
    </row>
    <row r="22" spans="1:16" x14ac:dyDescent="0.25">
      <c r="A22" s="20"/>
      <c r="B22" s="21"/>
      <c r="C22" s="22"/>
      <c r="D22" s="27">
        <f t="shared" si="0"/>
        <v>0.5</v>
      </c>
      <c r="E22" s="27" t="e">
        <f t="shared" si="1"/>
        <v>#N/A</v>
      </c>
      <c r="F22" s="28">
        <v>4</v>
      </c>
      <c r="G22" s="27">
        <v>1</v>
      </c>
      <c r="H22" s="27">
        <v>2</v>
      </c>
      <c r="I22" s="27">
        <v>3</v>
      </c>
      <c r="J22" s="27">
        <v>4</v>
      </c>
      <c r="K22" s="27">
        <v>5</v>
      </c>
      <c r="L22" s="27">
        <v>6</v>
      </c>
      <c r="M22" s="27">
        <v>7</v>
      </c>
      <c r="N22" s="28">
        <v>8</v>
      </c>
      <c r="P22" s="1"/>
    </row>
    <row r="23" spans="1:16" x14ac:dyDescent="0.25">
      <c r="A23" s="20"/>
      <c r="B23" s="21"/>
      <c r="C23" s="22"/>
      <c r="D23" s="27">
        <f t="shared" si="0"/>
        <v>0.5</v>
      </c>
      <c r="E23" s="27" t="e">
        <f t="shared" si="1"/>
        <v>#N/A</v>
      </c>
      <c r="F23" s="28">
        <v>5</v>
      </c>
      <c r="G23" s="27">
        <v>1</v>
      </c>
      <c r="H23" s="27">
        <v>2</v>
      </c>
      <c r="I23" s="27">
        <v>3</v>
      </c>
      <c r="J23" s="27">
        <v>4</v>
      </c>
      <c r="K23" s="27">
        <v>5</v>
      </c>
      <c r="L23" s="27">
        <v>6</v>
      </c>
      <c r="M23" s="27">
        <v>7</v>
      </c>
      <c r="N23" s="28">
        <v>8</v>
      </c>
      <c r="P23" s="1"/>
    </row>
    <row r="24" spans="1:16" x14ac:dyDescent="0.25">
      <c r="A24" s="20"/>
      <c r="B24" s="21"/>
      <c r="C24" s="22"/>
      <c r="D24" s="27">
        <f t="shared" si="0"/>
        <v>0.5</v>
      </c>
      <c r="E24" s="27" t="e">
        <f t="shared" si="1"/>
        <v>#N/A</v>
      </c>
      <c r="F24" s="28">
        <v>6</v>
      </c>
      <c r="G24" s="27">
        <v>1</v>
      </c>
      <c r="H24" s="27">
        <v>2</v>
      </c>
      <c r="I24" s="27">
        <v>3</v>
      </c>
      <c r="J24" s="27">
        <v>4</v>
      </c>
      <c r="K24" s="27">
        <v>5</v>
      </c>
      <c r="L24" s="27">
        <v>6</v>
      </c>
      <c r="M24" s="27">
        <v>7</v>
      </c>
      <c r="N24" s="28">
        <v>8</v>
      </c>
      <c r="P24" s="1"/>
    </row>
    <row r="25" spans="1:16" x14ac:dyDescent="0.25">
      <c r="A25" s="20"/>
      <c r="B25" s="21"/>
      <c r="C25" s="22"/>
      <c r="D25" s="27">
        <f t="shared" si="0"/>
        <v>0.5</v>
      </c>
      <c r="E25" s="27" t="e">
        <f t="shared" si="1"/>
        <v>#N/A</v>
      </c>
      <c r="F25" s="28">
        <v>7</v>
      </c>
      <c r="G25" s="27">
        <v>1</v>
      </c>
      <c r="H25" s="27">
        <v>2</v>
      </c>
      <c r="I25" s="27">
        <v>3</v>
      </c>
      <c r="J25" s="27">
        <v>4</v>
      </c>
      <c r="K25" s="27">
        <v>5</v>
      </c>
      <c r="L25" s="27">
        <v>6</v>
      </c>
      <c r="M25" s="27">
        <v>7</v>
      </c>
      <c r="N25" s="28">
        <v>8</v>
      </c>
      <c r="P25" s="1"/>
    </row>
    <row r="26" spans="1:16" x14ac:dyDescent="0.25">
      <c r="A26" s="20"/>
      <c r="B26" s="21"/>
      <c r="C26" s="22"/>
      <c r="D26" s="27">
        <f t="shared" si="0"/>
        <v>0.5</v>
      </c>
      <c r="E26" s="27" t="e">
        <f t="shared" si="1"/>
        <v>#N/A</v>
      </c>
      <c r="F26" s="28">
        <v>8</v>
      </c>
      <c r="G26" s="27">
        <v>1</v>
      </c>
      <c r="H26" s="27">
        <v>2</v>
      </c>
      <c r="I26" s="27">
        <v>3</v>
      </c>
      <c r="J26" s="27">
        <v>4</v>
      </c>
      <c r="K26" s="27">
        <v>5</v>
      </c>
      <c r="L26" s="27">
        <v>6</v>
      </c>
      <c r="M26" s="27">
        <v>7</v>
      </c>
      <c r="N26" s="28">
        <v>8</v>
      </c>
      <c r="P26" s="1"/>
    </row>
    <row r="27" spans="1:16" x14ac:dyDescent="0.25">
      <c r="A27" s="20"/>
      <c r="B27" s="21"/>
      <c r="C27" s="22"/>
      <c r="D27" s="27">
        <f t="shared" si="0"/>
        <v>0.5</v>
      </c>
      <c r="E27" s="27" t="e">
        <f t="shared" si="1"/>
        <v>#N/A</v>
      </c>
      <c r="F27" s="28">
        <v>9</v>
      </c>
      <c r="G27" s="27">
        <v>1</v>
      </c>
      <c r="H27" s="27">
        <v>2</v>
      </c>
      <c r="I27" s="27">
        <v>3</v>
      </c>
      <c r="J27" s="27">
        <v>4</v>
      </c>
      <c r="K27" s="27">
        <v>5</v>
      </c>
      <c r="L27" s="27">
        <v>6</v>
      </c>
      <c r="M27" s="27">
        <v>7</v>
      </c>
      <c r="N27" s="28">
        <v>8</v>
      </c>
      <c r="P27" s="1"/>
    </row>
    <row r="28" spans="1:16" x14ac:dyDescent="0.25">
      <c r="A28" s="20"/>
      <c r="B28" s="21"/>
      <c r="C28" s="22"/>
      <c r="D28" s="27">
        <f t="shared" si="0"/>
        <v>0.5</v>
      </c>
      <c r="E28" s="27" t="e">
        <f t="shared" si="1"/>
        <v>#N/A</v>
      </c>
      <c r="F28" s="28">
        <v>10</v>
      </c>
      <c r="G28" s="27">
        <v>1</v>
      </c>
      <c r="H28" s="27">
        <v>2</v>
      </c>
      <c r="I28" s="27">
        <v>3</v>
      </c>
      <c r="J28" s="27">
        <v>4</v>
      </c>
      <c r="K28" s="27">
        <v>5</v>
      </c>
      <c r="L28" s="27">
        <v>6</v>
      </c>
      <c r="M28" s="27">
        <v>7</v>
      </c>
      <c r="N28" s="28">
        <v>8</v>
      </c>
      <c r="P28" s="1"/>
    </row>
    <row r="29" spans="1:16" x14ac:dyDescent="0.25">
      <c r="A29" s="20"/>
      <c r="B29" s="21"/>
      <c r="C29" s="22"/>
      <c r="D29" s="27">
        <f t="shared" si="0"/>
        <v>0.5</v>
      </c>
      <c r="E29" s="27" t="e">
        <f t="shared" si="1"/>
        <v>#N/A</v>
      </c>
      <c r="F29" s="28">
        <v>11</v>
      </c>
      <c r="G29" s="27">
        <v>1</v>
      </c>
      <c r="H29" s="27">
        <v>2</v>
      </c>
      <c r="I29" s="27">
        <v>3</v>
      </c>
      <c r="J29" s="27">
        <v>4</v>
      </c>
      <c r="K29" s="27">
        <v>5</v>
      </c>
      <c r="L29" s="27">
        <v>6</v>
      </c>
      <c r="M29" s="27">
        <v>7</v>
      </c>
      <c r="N29" s="28">
        <v>8</v>
      </c>
      <c r="P29" s="1"/>
    </row>
    <row r="30" spans="1:16" x14ac:dyDescent="0.25">
      <c r="A30" s="20"/>
      <c r="B30" s="21"/>
      <c r="C30" s="22"/>
      <c r="D30" s="27">
        <f t="shared" si="0"/>
        <v>0.5</v>
      </c>
      <c r="E30" s="27" t="e">
        <f t="shared" si="1"/>
        <v>#N/A</v>
      </c>
      <c r="F30" s="28">
        <v>12</v>
      </c>
      <c r="G30" s="27">
        <v>1</v>
      </c>
      <c r="H30" s="27">
        <v>2</v>
      </c>
      <c r="I30" s="27">
        <v>3</v>
      </c>
      <c r="J30" s="27">
        <v>4</v>
      </c>
      <c r="K30" s="27">
        <v>5</v>
      </c>
      <c r="L30" s="27">
        <v>6</v>
      </c>
      <c r="M30" s="27">
        <v>7</v>
      </c>
      <c r="N30" s="28">
        <v>8</v>
      </c>
      <c r="P30" s="1"/>
    </row>
    <row r="31" spans="1:16" x14ac:dyDescent="0.25">
      <c r="A31" s="20"/>
      <c r="B31" s="21"/>
      <c r="C31" s="22"/>
      <c r="D31" s="27">
        <f t="shared" si="0"/>
        <v>0.5</v>
      </c>
      <c r="E31" s="27" t="e">
        <f t="shared" si="1"/>
        <v>#N/A</v>
      </c>
      <c r="F31" s="28">
        <v>13</v>
      </c>
      <c r="G31" s="27">
        <v>1</v>
      </c>
      <c r="H31" s="27">
        <v>2</v>
      </c>
      <c r="I31" s="27">
        <v>3</v>
      </c>
      <c r="J31" s="27">
        <v>4</v>
      </c>
      <c r="K31" s="27">
        <v>5</v>
      </c>
      <c r="L31" s="27">
        <v>6</v>
      </c>
      <c r="M31" s="27">
        <v>7</v>
      </c>
      <c r="N31" s="28">
        <v>8</v>
      </c>
      <c r="P31" s="1"/>
    </row>
    <row r="32" spans="1:16" x14ac:dyDescent="0.25">
      <c r="A32" s="20"/>
      <c r="B32" s="21"/>
      <c r="C32" s="22"/>
      <c r="D32" s="27">
        <f t="shared" si="0"/>
        <v>0.5</v>
      </c>
      <c r="E32" s="27" t="e">
        <f t="shared" si="1"/>
        <v>#N/A</v>
      </c>
      <c r="F32" s="28">
        <v>14</v>
      </c>
      <c r="G32" s="27">
        <v>1</v>
      </c>
      <c r="H32" s="27">
        <v>2</v>
      </c>
      <c r="I32" s="27">
        <v>3</v>
      </c>
      <c r="J32" s="27">
        <v>4</v>
      </c>
      <c r="K32" s="27">
        <v>5</v>
      </c>
      <c r="L32" s="27">
        <v>6</v>
      </c>
      <c r="M32" s="27">
        <v>7</v>
      </c>
      <c r="N32" s="28">
        <v>8</v>
      </c>
      <c r="P32" s="1"/>
    </row>
    <row r="33" spans="1:16" x14ac:dyDescent="0.25">
      <c r="A33" s="20"/>
      <c r="B33" s="21"/>
      <c r="C33" s="22"/>
      <c r="D33" s="27">
        <f t="shared" si="0"/>
        <v>0.5</v>
      </c>
      <c r="E33" s="27" t="e">
        <f t="shared" si="1"/>
        <v>#N/A</v>
      </c>
      <c r="F33" s="28">
        <v>15</v>
      </c>
      <c r="G33" s="27">
        <v>1</v>
      </c>
      <c r="H33" s="27">
        <v>2</v>
      </c>
      <c r="I33" s="27">
        <v>3</v>
      </c>
      <c r="J33" s="27">
        <v>4</v>
      </c>
      <c r="K33" s="27">
        <v>5</v>
      </c>
      <c r="L33" s="27">
        <v>6</v>
      </c>
      <c r="M33" s="27">
        <v>7</v>
      </c>
      <c r="N33" s="28">
        <v>8</v>
      </c>
      <c r="P33" s="1"/>
    </row>
    <row r="34" spans="1:16" x14ac:dyDescent="0.25">
      <c r="A34" s="20"/>
      <c r="B34" s="21"/>
      <c r="C34" s="22"/>
      <c r="D34" s="27">
        <f t="shared" si="0"/>
        <v>0.5</v>
      </c>
      <c r="E34" s="27" t="e">
        <f t="shared" si="1"/>
        <v>#N/A</v>
      </c>
      <c r="F34" s="28">
        <v>16</v>
      </c>
      <c r="G34" s="27">
        <v>1</v>
      </c>
      <c r="H34" s="27">
        <v>2</v>
      </c>
      <c r="I34" s="27">
        <v>3</v>
      </c>
      <c r="J34" s="27">
        <v>4</v>
      </c>
      <c r="K34" s="27">
        <v>5</v>
      </c>
      <c r="L34" s="27">
        <v>6</v>
      </c>
      <c r="M34" s="27">
        <v>7</v>
      </c>
      <c r="N34" s="28">
        <v>8</v>
      </c>
    </row>
    <row r="35" spans="1:16" x14ac:dyDescent="0.25">
      <c r="A35" s="20"/>
      <c r="B35" s="21"/>
      <c r="C35" s="22"/>
      <c r="D35" s="27">
        <f t="shared" si="0"/>
        <v>0.5</v>
      </c>
      <c r="E35" s="27" t="e">
        <f t="shared" si="1"/>
        <v>#N/A</v>
      </c>
      <c r="F35" s="28">
        <v>17</v>
      </c>
      <c r="G35" s="27">
        <v>1</v>
      </c>
      <c r="H35" s="27">
        <v>2</v>
      </c>
      <c r="I35" s="27">
        <v>3</v>
      </c>
      <c r="J35" s="27">
        <v>4</v>
      </c>
      <c r="K35" s="27">
        <v>5</v>
      </c>
      <c r="L35" s="27">
        <v>6</v>
      </c>
      <c r="M35" s="27">
        <v>7</v>
      </c>
      <c r="N35" s="28">
        <v>8</v>
      </c>
    </row>
    <row r="36" spans="1:16" x14ac:dyDescent="0.25">
      <c r="A36" s="20"/>
      <c r="B36" s="21"/>
      <c r="C36" s="22"/>
      <c r="D36" s="27">
        <f t="shared" si="0"/>
        <v>0.5</v>
      </c>
      <c r="E36" s="27" t="e">
        <f t="shared" si="1"/>
        <v>#N/A</v>
      </c>
      <c r="F36" s="28">
        <v>18</v>
      </c>
      <c r="G36" s="27">
        <v>1</v>
      </c>
      <c r="H36" s="27">
        <v>2</v>
      </c>
      <c r="I36" s="27">
        <v>3</v>
      </c>
      <c r="J36" s="27">
        <v>4</v>
      </c>
      <c r="K36" s="27">
        <v>5</v>
      </c>
      <c r="L36" s="27">
        <v>6</v>
      </c>
      <c r="M36" s="27">
        <v>7</v>
      </c>
      <c r="N36" s="28">
        <v>8</v>
      </c>
    </row>
    <row r="37" spans="1:16" x14ac:dyDescent="0.25">
      <c r="A37" s="20"/>
      <c r="B37" s="21"/>
      <c r="C37" s="22"/>
      <c r="D37" s="27">
        <f t="shared" si="0"/>
        <v>0.5</v>
      </c>
      <c r="E37" s="27" t="e">
        <f t="shared" si="1"/>
        <v>#N/A</v>
      </c>
      <c r="F37" s="28">
        <v>19</v>
      </c>
      <c r="G37" s="27">
        <v>1</v>
      </c>
      <c r="H37" s="27">
        <v>2</v>
      </c>
      <c r="I37" s="27">
        <v>3</v>
      </c>
      <c r="J37" s="27">
        <v>4</v>
      </c>
      <c r="K37" s="27">
        <v>5</v>
      </c>
      <c r="L37" s="27">
        <v>6</v>
      </c>
      <c r="M37" s="27">
        <v>7</v>
      </c>
      <c r="N37" s="28">
        <v>8</v>
      </c>
    </row>
    <row r="38" spans="1:16" x14ac:dyDescent="0.25">
      <c r="A38" s="20"/>
      <c r="B38" s="21"/>
      <c r="C38" s="22"/>
      <c r="D38" s="27">
        <f t="shared" si="0"/>
        <v>0.5</v>
      </c>
      <c r="E38" s="27" t="e">
        <f t="shared" si="1"/>
        <v>#N/A</v>
      </c>
      <c r="F38" s="28">
        <v>20</v>
      </c>
      <c r="G38" s="27">
        <v>1</v>
      </c>
      <c r="H38" s="27">
        <v>2</v>
      </c>
      <c r="I38" s="27">
        <v>3</v>
      </c>
      <c r="J38" s="27">
        <v>4</v>
      </c>
      <c r="K38" s="27">
        <v>5</v>
      </c>
      <c r="L38" s="27">
        <v>6</v>
      </c>
      <c r="M38" s="27">
        <v>7</v>
      </c>
      <c r="N38" s="28">
        <v>8</v>
      </c>
    </row>
    <row r="39" spans="1:16" x14ac:dyDescent="0.25">
      <c r="A39" s="20"/>
      <c r="B39" s="21"/>
      <c r="C39" s="22"/>
      <c r="D39" s="27">
        <f t="shared" si="0"/>
        <v>0.5</v>
      </c>
      <c r="E39" s="27" t="e">
        <f t="shared" si="1"/>
        <v>#N/A</v>
      </c>
      <c r="F39" s="28">
        <v>21</v>
      </c>
      <c r="G39" s="27">
        <v>1</v>
      </c>
      <c r="H39" s="27">
        <v>2</v>
      </c>
      <c r="I39" s="27">
        <v>3</v>
      </c>
      <c r="J39" s="27">
        <v>4</v>
      </c>
      <c r="K39" s="27">
        <v>5</v>
      </c>
      <c r="L39" s="27">
        <v>6</v>
      </c>
      <c r="M39" s="27">
        <v>7</v>
      </c>
      <c r="N39" s="28">
        <v>8</v>
      </c>
    </row>
    <row r="40" spans="1:16" x14ac:dyDescent="0.25">
      <c r="A40" s="20"/>
      <c r="B40" s="21"/>
      <c r="C40" s="22"/>
      <c r="D40" s="27">
        <f t="shared" si="0"/>
        <v>0.5</v>
      </c>
      <c r="E40" s="27" t="e">
        <f t="shared" si="1"/>
        <v>#N/A</v>
      </c>
      <c r="F40" s="28">
        <v>22</v>
      </c>
      <c r="G40" s="27">
        <v>1</v>
      </c>
      <c r="H40" s="27">
        <v>2</v>
      </c>
      <c r="I40" s="27">
        <v>3</v>
      </c>
      <c r="J40" s="27">
        <v>4</v>
      </c>
      <c r="K40" s="27">
        <v>5</v>
      </c>
      <c r="L40" s="27">
        <v>6</v>
      </c>
      <c r="M40" s="27">
        <v>7</v>
      </c>
      <c r="N40" s="28">
        <v>8</v>
      </c>
    </row>
    <row r="41" spans="1:16" x14ac:dyDescent="0.25">
      <c r="A41" s="20"/>
      <c r="B41" s="21"/>
      <c r="C41" s="22"/>
      <c r="D41" s="27">
        <f t="shared" si="0"/>
        <v>0.5</v>
      </c>
      <c r="E41" s="27" t="e">
        <f t="shared" si="1"/>
        <v>#N/A</v>
      </c>
      <c r="F41" s="28">
        <v>23</v>
      </c>
      <c r="G41" s="27">
        <v>1</v>
      </c>
      <c r="H41" s="27">
        <v>2</v>
      </c>
      <c r="I41" s="27">
        <v>3</v>
      </c>
      <c r="J41" s="27">
        <v>4</v>
      </c>
      <c r="K41" s="27">
        <v>5</v>
      </c>
      <c r="L41" s="27">
        <v>6</v>
      </c>
      <c r="M41" s="27">
        <v>7</v>
      </c>
      <c r="N41" s="28">
        <v>8</v>
      </c>
    </row>
    <row r="42" spans="1:16" x14ac:dyDescent="0.25">
      <c r="A42" s="20"/>
      <c r="B42" s="21"/>
      <c r="C42" s="22"/>
      <c r="D42" s="27">
        <f t="shared" si="0"/>
        <v>0.5</v>
      </c>
      <c r="E42" s="27" t="e">
        <f t="shared" si="1"/>
        <v>#N/A</v>
      </c>
      <c r="F42" s="28">
        <v>24</v>
      </c>
      <c r="G42" s="27">
        <v>1</v>
      </c>
      <c r="H42" s="27">
        <v>2</v>
      </c>
      <c r="I42" s="27">
        <v>3</v>
      </c>
      <c r="J42" s="27">
        <v>4</v>
      </c>
      <c r="K42" s="27">
        <v>5</v>
      </c>
      <c r="L42" s="27">
        <v>6</v>
      </c>
      <c r="M42" s="27">
        <v>7</v>
      </c>
      <c r="N42" s="28">
        <v>8</v>
      </c>
    </row>
    <row r="43" spans="1:16" ht="15.75" thickBot="1" x14ac:dyDescent="0.3">
      <c r="A43" s="26"/>
      <c r="B43" s="23"/>
      <c r="C43" s="24"/>
      <c r="D43" s="27">
        <f t="shared" si="0"/>
        <v>0.5</v>
      </c>
      <c r="E43" s="27" t="e">
        <f t="shared" si="1"/>
        <v>#N/A</v>
      </c>
      <c r="F43" s="28">
        <v>25</v>
      </c>
      <c r="G43" s="27">
        <v>1</v>
      </c>
      <c r="H43" s="27">
        <v>2</v>
      </c>
      <c r="I43" s="27">
        <v>3</v>
      </c>
      <c r="J43" s="27">
        <v>4</v>
      </c>
      <c r="K43" s="27">
        <v>5</v>
      </c>
      <c r="L43" s="27">
        <v>6</v>
      </c>
      <c r="M43" s="27">
        <v>7</v>
      </c>
      <c r="N43" s="28">
        <v>8</v>
      </c>
    </row>
    <row r="44" spans="1:16" x14ac:dyDescent="0.25">
      <c r="F44" s="28"/>
      <c r="G44" s="27"/>
      <c r="H44" s="27"/>
      <c r="I44" s="27"/>
      <c r="J44" s="27"/>
      <c r="K44" s="27"/>
      <c r="L44" s="27"/>
      <c r="M44" s="27"/>
      <c r="N44" s="28"/>
    </row>
    <row r="45" spans="1:16" x14ac:dyDescent="0.25">
      <c r="L45" s="3" t="s">
        <v>15</v>
      </c>
    </row>
    <row r="47" spans="1:16" x14ac:dyDescent="0.25">
      <c r="A47" s="2"/>
    </row>
    <row r="49" spans="1:1" x14ac:dyDescent="0.25">
      <c r="A49" s="31"/>
    </row>
  </sheetData>
  <pageMargins left="0.70866141732283472" right="0" top="0.78740157480314965" bottom="0.78740157480314965" header="0.31496062992125984" footer="0.31496062992125984"/>
  <pageSetup paperSize="9" orientation="portrait" horizontalDpi="1200" verticalDpi="12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9"/>
  <sheetViews>
    <sheetView workbookViewId="0">
      <selection activeCell="D8" sqref="D8"/>
    </sheetView>
    <sheetView workbookViewId="1">
      <selection sqref="A1:A16"/>
    </sheetView>
  </sheetViews>
  <sheetFormatPr baseColWidth="10" defaultRowHeight="15" x14ac:dyDescent="0.25"/>
  <cols>
    <col min="1" max="1" width="9.7109375" customWidth="1"/>
    <col min="2" max="3" width="8.140625" customWidth="1"/>
    <col min="4" max="4" width="6.42578125" customWidth="1"/>
    <col min="5" max="5" width="1.5703125" customWidth="1"/>
    <col min="6" max="6" width="9.28515625" customWidth="1"/>
    <col min="7" max="13" width="6.28515625" style="3" customWidth="1"/>
    <col min="14" max="14" width="7.140625" customWidth="1"/>
  </cols>
  <sheetData>
    <row r="1" spans="1:16" x14ac:dyDescent="0.25">
      <c r="A1" s="2" t="s">
        <v>31</v>
      </c>
    </row>
    <row r="3" spans="1:16" x14ac:dyDescent="0.25">
      <c r="A3" s="3" t="s">
        <v>10</v>
      </c>
      <c r="B3" s="4" t="s">
        <v>20</v>
      </c>
      <c r="C3" s="5" t="s">
        <v>11</v>
      </c>
      <c r="D3" s="6"/>
      <c r="E3" s="3"/>
    </row>
    <row r="4" spans="1:16" ht="15.75" x14ac:dyDescent="0.25">
      <c r="A4" s="3" t="s">
        <v>32</v>
      </c>
      <c r="B4" s="4" t="s">
        <v>22</v>
      </c>
      <c r="C4" s="5" t="s">
        <v>11</v>
      </c>
      <c r="D4" s="44">
        <v>10175211</v>
      </c>
      <c r="E4" s="3"/>
      <c r="G4" s="29" t="s">
        <v>2</v>
      </c>
      <c r="H4" s="29" t="s">
        <v>3</v>
      </c>
      <c r="I4" s="29" t="s">
        <v>4</v>
      </c>
      <c r="J4" s="29" t="s">
        <v>5</v>
      </c>
      <c r="K4" s="29" t="s">
        <v>6</v>
      </c>
      <c r="L4" s="29" t="s">
        <v>7</v>
      </c>
      <c r="M4" s="29" t="s">
        <v>8</v>
      </c>
    </row>
    <row r="5" spans="1:16" x14ac:dyDescent="0.25">
      <c r="A5" s="3"/>
      <c r="B5" s="3"/>
      <c r="C5" s="3"/>
      <c r="D5" s="3"/>
      <c r="E5" s="3"/>
      <c r="G5" s="40">
        <f>$C$6-(3*$C$7)</f>
        <v>45</v>
      </c>
      <c r="H5" s="40">
        <f>$C$6-(2*$C$7)</f>
        <v>49</v>
      </c>
      <c r="I5" s="40">
        <f>$C$6-(1*$C$7)</f>
        <v>53</v>
      </c>
      <c r="J5" s="40">
        <f>$C$6-(0*$C$7)</f>
        <v>57</v>
      </c>
      <c r="K5" s="40">
        <f>$C$6+(1*$C$7)</f>
        <v>61</v>
      </c>
      <c r="L5" s="40">
        <f>$C$6+(2*$C$7)</f>
        <v>65</v>
      </c>
      <c r="M5" s="40">
        <f>$C$6+(3*$C$7)</f>
        <v>69</v>
      </c>
    </row>
    <row r="6" spans="1:16" x14ac:dyDescent="0.25">
      <c r="A6" s="3" t="s">
        <v>33</v>
      </c>
      <c r="B6" s="3"/>
      <c r="C6" s="6">
        <v>57</v>
      </c>
      <c r="D6" s="3" t="s">
        <v>25</v>
      </c>
      <c r="E6" s="3"/>
    </row>
    <row r="7" spans="1:16" x14ac:dyDescent="0.25">
      <c r="A7" s="3" t="s">
        <v>34</v>
      </c>
      <c r="B7" s="3"/>
      <c r="C7" s="6">
        <v>4</v>
      </c>
      <c r="D7" s="3" t="str">
        <f>D6</f>
        <v>mg/L</v>
      </c>
      <c r="E7" s="3"/>
      <c r="F7" s="28"/>
      <c r="G7" s="27"/>
      <c r="H7" s="27"/>
      <c r="I7" s="27"/>
      <c r="J7" s="27"/>
      <c r="K7" s="27"/>
      <c r="L7" s="27"/>
      <c r="M7" s="27"/>
      <c r="N7" s="28"/>
    </row>
    <row r="8" spans="1:16" x14ac:dyDescent="0.25">
      <c r="A8" s="3"/>
      <c r="B8" s="3"/>
      <c r="C8" s="3"/>
      <c r="D8" s="3"/>
      <c r="E8" s="3"/>
      <c r="F8" s="28"/>
      <c r="G8" s="27"/>
      <c r="H8" s="27"/>
      <c r="I8" s="27"/>
      <c r="J8" s="27"/>
      <c r="K8" s="27"/>
      <c r="L8" s="27"/>
      <c r="M8" s="27"/>
      <c r="N8" s="28"/>
      <c r="P8" s="1"/>
    </row>
    <row r="9" spans="1:16" x14ac:dyDescent="0.25">
      <c r="A9" s="7" t="s">
        <v>35</v>
      </c>
      <c r="B9" s="8"/>
      <c r="C9" s="9">
        <v>0.21</v>
      </c>
      <c r="D9" s="10"/>
      <c r="E9" s="11"/>
      <c r="F9" s="28"/>
      <c r="G9" s="27"/>
      <c r="H9" s="27"/>
      <c r="I9" s="27"/>
      <c r="J9" s="27"/>
      <c r="K9" s="27"/>
      <c r="L9" s="27"/>
      <c r="M9" s="27"/>
      <c r="N9" s="28"/>
      <c r="P9" s="1"/>
    </row>
    <row r="10" spans="1:16" x14ac:dyDescent="0.25">
      <c r="A10" s="8" t="s">
        <v>36</v>
      </c>
      <c r="B10" s="8"/>
      <c r="C10" s="12">
        <v>46</v>
      </c>
      <c r="D10" s="12">
        <v>68</v>
      </c>
      <c r="E10" s="8"/>
      <c r="F10" s="28"/>
      <c r="G10" s="27"/>
      <c r="H10" s="27"/>
      <c r="I10" s="27"/>
      <c r="J10" s="27"/>
      <c r="K10" s="27"/>
      <c r="L10" s="27"/>
      <c r="M10" s="27"/>
      <c r="N10" s="28"/>
      <c r="P10" s="1"/>
    </row>
    <row r="11" spans="1:16" x14ac:dyDescent="0.25">
      <c r="A11" s="8" t="s">
        <v>37</v>
      </c>
      <c r="B11" s="8"/>
      <c r="C11" s="13">
        <f>AVERAGE(C10:D10)</f>
        <v>57</v>
      </c>
      <c r="D11" s="13"/>
      <c r="E11" s="8"/>
      <c r="F11" s="28"/>
      <c r="G11" s="27"/>
      <c r="H11" s="27"/>
      <c r="I11" s="27"/>
      <c r="J11" s="27"/>
      <c r="K11" s="27"/>
      <c r="L11" s="27"/>
      <c r="M11" s="27"/>
      <c r="N11" s="28"/>
      <c r="P11" s="1"/>
    </row>
    <row r="12" spans="1:16" x14ac:dyDescent="0.25">
      <c r="A12" s="8" t="s">
        <v>38</v>
      </c>
      <c r="B12" s="8"/>
      <c r="C12" s="25">
        <f>IF(((D10-C10)/6)&lt;((C6*C9)/3),(D10-C10)/6,(C6*C9/3))</f>
        <v>3.6666666666666665</v>
      </c>
      <c r="D12" s="10"/>
      <c r="E12" s="8"/>
      <c r="F12" s="28"/>
      <c r="G12" s="27"/>
      <c r="H12" s="27"/>
      <c r="I12" s="27"/>
      <c r="J12" s="27"/>
      <c r="K12" s="27"/>
      <c r="L12" s="27"/>
      <c r="M12" s="27"/>
      <c r="N12" s="28"/>
      <c r="P12" s="1"/>
    </row>
    <row r="13" spans="1:16" x14ac:dyDescent="0.25">
      <c r="A13" s="3"/>
      <c r="B13" s="3"/>
      <c r="C13" s="3"/>
      <c r="D13" s="3"/>
      <c r="E13" s="3"/>
      <c r="F13" s="28"/>
      <c r="G13" s="27"/>
      <c r="H13" s="27"/>
      <c r="I13" s="27"/>
      <c r="J13" s="27"/>
      <c r="K13" s="27"/>
      <c r="L13" s="27"/>
      <c r="M13" s="27"/>
      <c r="N13" s="28"/>
      <c r="P13" s="1"/>
    </row>
    <row r="14" spans="1:16" x14ac:dyDescent="0.25">
      <c r="A14" s="14" t="s">
        <v>39</v>
      </c>
      <c r="B14" s="3"/>
      <c r="C14" s="3"/>
      <c r="D14" s="3"/>
      <c r="E14" s="3"/>
      <c r="F14" s="28"/>
      <c r="G14" s="27"/>
      <c r="H14" s="27"/>
      <c r="I14" s="27"/>
      <c r="J14" s="27"/>
      <c r="K14" s="27"/>
      <c r="L14" s="27"/>
      <c r="M14" s="27"/>
      <c r="N14" s="28"/>
      <c r="P14" s="1"/>
    </row>
    <row r="15" spans="1:16" x14ac:dyDescent="0.25">
      <c r="A15" s="3" t="s">
        <v>40</v>
      </c>
      <c r="B15" s="15" t="e">
        <f>AVERAGE(B19:B43)</f>
        <v>#DIV/0!</v>
      </c>
      <c r="C15" s="3" t="s">
        <v>13</v>
      </c>
      <c r="D15" s="16" t="e">
        <f>(B15-C6)/C6</f>
        <v>#DIV/0!</v>
      </c>
      <c r="E15" s="3"/>
      <c r="F15" s="28"/>
      <c r="G15" s="27"/>
      <c r="H15" s="27"/>
      <c r="I15" s="27"/>
      <c r="J15" s="27"/>
      <c r="K15" s="27"/>
      <c r="L15" s="27"/>
      <c r="M15" s="27"/>
      <c r="N15" s="28"/>
      <c r="P15" s="1"/>
    </row>
    <row r="16" spans="1:16" x14ac:dyDescent="0.25">
      <c r="A16" s="3" t="s">
        <v>41</v>
      </c>
      <c r="B16" s="15" t="e">
        <f>STDEV(B19:B43)</f>
        <v>#DIV/0!</v>
      </c>
      <c r="C16" s="3" t="s">
        <v>12</v>
      </c>
      <c r="D16" s="16" t="e">
        <f>B16/B15</f>
        <v>#DIV/0!</v>
      </c>
      <c r="E16" s="3"/>
      <c r="F16" s="28"/>
      <c r="G16" s="27"/>
      <c r="H16" s="27"/>
      <c r="I16" s="27"/>
      <c r="J16" s="27"/>
      <c r="K16" s="27"/>
      <c r="L16" s="27"/>
      <c r="M16" s="27"/>
      <c r="N16" s="28"/>
      <c r="P16" s="1"/>
    </row>
    <row r="17" spans="1:16" ht="15.75" thickBot="1" x14ac:dyDescent="0.3">
      <c r="A17" s="3"/>
      <c r="B17" s="3"/>
      <c r="C17" s="3"/>
      <c r="D17" s="3"/>
      <c r="E17" s="3"/>
      <c r="F17" s="28"/>
      <c r="G17" s="27"/>
      <c r="H17" s="27"/>
      <c r="I17" s="27"/>
      <c r="J17" s="27"/>
      <c r="K17" s="27"/>
      <c r="L17" s="27"/>
      <c r="M17" s="27"/>
      <c r="N17" s="28"/>
      <c r="P17" s="1"/>
    </row>
    <row r="18" spans="1:16" x14ac:dyDescent="0.25">
      <c r="A18" s="17" t="s">
        <v>0</v>
      </c>
      <c r="B18" s="18" t="s">
        <v>1</v>
      </c>
      <c r="C18" s="19" t="s">
        <v>14</v>
      </c>
      <c r="D18" s="27"/>
      <c r="E18" s="27"/>
      <c r="F18" s="28">
        <v>0</v>
      </c>
      <c r="G18" s="27">
        <v>1</v>
      </c>
      <c r="H18" s="27">
        <v>2</v>
      </c>
      <c r="I18" s="27">
        <v>3</v>
      </c>
      <c r="J18" s="27">
        <v>4</v>
      </c>
      <c r="K18" s="27">
        <v>5</v>
      </c>
      <c r="L18" s="27">
        <v>6</v>
      </c>
      <c r="M18" s="27">
        <v>7</v>
      </c>
      <c r="N18" s="28">
        <v>8</v>
      </c>
      <c r="P18" s="1"/>
    </row>
    <row r="19" spans="1:16" x14ac:dyDescent="0.25">
      <c r="A19" s="20"/>
      <c r="B19" s="41"/>
      <c r="C19" s="22"/>
      <c r="D19" s="27">
        <f>IF(ABS((B19-$C$6)/$C$7)&gt;3.5,(3.5*(B19-$C$6)/ABS(B19-$C$6))+4,(B19-$C$6)/$C$7+4)</f>
        <v>0.5</v>
      </c>
      <c r="E19" s="27" t="e">
        <f>IF(B19&gt;0,D19,#N/A)</f>
        <v>#N/A</v>
      </c>
      <c r="F19" s="28">
        <v>1</v>
      </c>
      <c r="G19" s="27">
        <v>1</v>
      </c>
      <c r="H19" s="27">
        <v>2</v>
      </c>
      <c r="I19" s="27">
        <v>3</v>
      </c>
      <c r="J19" s="27">
        <v>4</v>
      </c>
      <c r="K19" s="27">
        <v>5</v>
      </c>
      <c r="L19" s="27">
        <v>6</v>
      </c>
      <c r="M19" s="27">
        <v>7</v>
      </c>
      <c r="N19" s="28">
        <v>8</v>
      </c>
      <c r="P19" s="1"/>
    </row>
    <row r="20" spans="1:16" x14ac:dyDescent="0.25">
      <c r="A20" s="20"/>
      <c r="B20" s="41"/>
      <c r="C20" s="22"/>
      <c r="D20" s="27">
        <f t="shared" ref="D20:D43" si="0">IF(ABS((B20-$C$6)/$C$7)&gt;3.5,(3.5*(B20-$C$6)/ABS(B20-$C$6))+4,(B20-$C$6)/$C$7+4)</f>
        <v>0.5</v>
      </c>
      <c r="E20" s="27" t="e">
        <f t="shared" ref="E20:E43" si="1">IF(B20&gt;0,D20,#N/A)</f>
        <v>#N/A</v>
      </c>
      <c r="F20" s="28">
        <v>2</v>
      </c>
      <c r="G20" s="27">
        <v>1</v>
      </c>
      <c r="H20" s="27">
        <v>2</v>
      </c>
      <c r="I20" s="27">
        <v>3</v>
      </c>
      <c r="J20" s="27">
        <v>4</v>
      </c>
      <c r="K20" s="27">
        <v>5</v>
      </c>
      <c r="L20" s="27">
        <v>6</v>
      </c>
      <c r="M20" s="27">
        <v>7</v>
      </c>
      <c r="N20" s="28">
        <v>8</v>
      </c>
      <c r="P20" s="1"/>
    </row>
    <row r="21" spans="1:16" x14ac:dyDescent="0.25">
      <c r="A21" s="20"/>
      <c r="B21" s="41"/>
      <c r="C21" s="22"/>
      <c r="D21" s="27">
        <f t="shared" si="0"/>
        <v>0.5</v>
      </c>
      <c r="E21" s="27" t="e">
        <f t="shared" si="1"/>
        <v>#N/A</v>
      </c>
      <c r="F21" s="28">
        <v>3</v>
      </c>
      <c r="G21" s="27">
        <v>1</v>
      </c>
      <c r="H21" s="27">
        <v>2</v>
      </c>
      <c r="I21" s="27">
        <v>3</v>
      </c>
      <c r="J21" s="27">
        <v>4</v>
      </c>
      <c r="K21" s="27">
        <v>5</v>
      </c>
      <c r="L21" s="27">
        <v>6</v>
      </c>
      <c r="M21" s="27">
        <v>7</v>
      </c>
      <c r="N21" s="28">
        <v>8</v>
      </c>
      <c r="P21" s="1"/>
    </row>
    <row r="22" spans="1:16" x14ac:dyDescent="0.25">
      <c r="A22" s="20"/>
      <c r="B22" s="41"/>
      <c r="C22" s="22"/>
      <c r="D22" s="27">
        <f t="shared" si="0"/>
        <v>0.5</v>
      </c>
      <c r="E22" s="27" t="e">
        <f t="shared" si="1"/>
        <v>#N/A</v>
      </c>
      <c r="F22" s="28">
        <v>4</v>
      </c>
      <c r="G22" s="27">
        <v>1</v>
      </c>
      <c r="H22" s="27">
        <v>2</v>
      </c>
      <c r="I22" s="27">
        <v>3</v>
      </c>
      <c r="J22" s="27">
        <v>4</v>
      </c>
      <c r="K22" s="27">
        <v>5</v>
      </c>
      <c r="L22" s="27">
        <v>6</v>
      </c>
      <c r="M22" s="27">
        <v>7</v>
      </c>
      <c r="N22" s="28">
        <v>8</v>
      </c>
      <c r="P22" s="1"/>
    </row>
    <row r="23" spans="1:16" x14ac:dyDescent="0.25">
      <c r="A23" s="20"/>
      <c r="B23" s="41"/>
      <c r="C23" s="22"/>
      <c r="D23" s="27">
        <f t="shared" si="0"/>
        <v>0.5</v>
      </c>
      <c r="E23" s="27" t="e">
        <f t="shared" si="1"/>
        <v>#N/A</v>
      </c>
      <c r="F23" s="28">
        <v>5</v>
      </c>
      <c r="G23" s="27">
        <v>1</v>
      </c>
      <c r="H23" s="27">
        <v>2</v>
      </c>
      <c r="I23" s="27">
        <v>3</v>
      </c>
      <c r="J23" s="27">
        <v>4</v>
      </c>
      <c r="K23" s="27">
        <v>5</v>
      </c>
      <c r="L23" s="27">
        <v>6</v>
      </c>
      <c r="M23" s="27">
        <v>7</v>
      </c>
      <c r="N23" s="28">
        <v>8</v>
      </c>
      <c r="P23" s="1"/>
    </row>
    <row r="24" spans="1:16" x14ac:dyDescent="0.25">
      <c r="A24" s="20"/>
      <c r="B24" s="41"/>
      <c r="C24" s="22"/>
      <c r="D24" s="27">
        <f t="shared" si="0"/>
        <v>0.5</v>
      </c>
      <c r="E24" s="27" t="e">
        <f t="shared" si="1"/>
        <v>#N/A</v>
      </c>
      <c r="F24" s="28">
        <v>6</v>
      </c>
      <c r="G24" s="27">
        <v>1</v>
      </c>
      <c r="H24" s="27">
        <v>2</v>
      </c>
      <c r="I24" s="27">
        <v>3</v>
      </c>
      <c r="J24" s="27">
        <v>4</v>
      </c>
      <c r="K24" s="27">
        <v>5</v>
      </c>
      <c r="L24" s="27">
        <v>6</v>
      </c>
      <c r="M24" s="27">
        <v>7</v>
      </c>
      <c r="N24" s="28">
        <v>8</v>
      </c>
      <c r="P24" s="1"/>
    </row>
    <row r="25" spans="1:16" x14ac:dyDescent="0.25">
      <c r="A25" s="20"/>
      <c r="B25" s="41"/>
      <c r="C25" s="22"/>
      <c r="D25" s="27">
        <f t="shared" si="0"/>
        <v>0.5</v>
      </c>
      <c r="E25" s="27" t="e">
        <f t="shared" si="1"/>
        <v>#N/A</v>
      </c>
      <c r="F25" s="28">
        <v>7</v>
      </c>
      <c r="G25" s="27">
        <v>1</v>
      </c>
      <c r="H25" s="27">
        <v>2</v>
      </c>
      <c r="I25" s="27">
        <v>3</v>
      </c>
      <c r="J25" s="27">
        <v>4</v>
      </c>
      <c r="K25" s="27">
        <v>5</v>
      </c>
      <c r="L25" s="27">
        <v>6</v>
      </c>
      <c r="M25" s="27">
        <v>7</v>
      </c>
      <c r="N25" s="28">
        <v>8</v>
      </c>
      <c r="P25" s="1"/>
    </row>
    <row r="26" spans="1:16" x14ac:dyDescent="0.25">
      <c r="A26" s="20"/>
      <c r="B26" s="41"/>
      <c r="C26" s="22"/>
      <c r="D26" s="27">
        <f t="shared" si="0"/>
        <v>0.5</v>
      </c>
      <c r="E26" s="27" t="e">
        <f t="shared" si="1"/>
        <v>#N/A</v>
      </c>
      <c r="F26" s="28">
        <v>8</v>
      </c>
      <c r="G26" s="27">
        <v>1</v>
      </c>
      <c r="H26" s="27">
        <v>2</v>
      </c>
      <c r="I26" s="27">
        <v>3</v>
      </c>
      <c r="J26" s="27">
        <v>4</v>
      </c>
      <c r="K26" s="27">
        <v>5</v>
      </c>
      <c r="L26" s="27">
        <v>6</v>
      </c>
      <c r="M26" s="27">
        <v>7</v>
      </c>
      <c r="N26" s="28">
        <v>8</v>
      </c>
      <c r="P26" s="1"/>
    </row>
    <row r="27" spans="1:16" x14ac:dyDescent="0.25">
      <c r="A27" s="20"/>
      <c r="B27" s="41"/>
      <c r="C27" s="22"/>
      <c r="D27" s="27">
        <f t="shared" si="0"/>
        <v>0.5</v>
      </c>
      <c r="E27" s="27" t="e">
        <f t="shared" si="1"/>
        <v>#N/A</v>
      </c>
      <c r="F27" s="28">
        <v>9</v>
      </c>
      <c r="G27" s="27">
        <v>1</v>
      </c>
      <c r="H27" s="27">
        <v>2</v>
      </c>
      <c r="I27" s="27">
        <v>3</v>
      </c>
      <c r="J27" s="27">
        <v>4</v>
      </c>
      <c r="K27" s="27">
        <v>5</v>
      </c>
      <c r="L27" s="27">
        <v>6</v>
      </c>
      <c r="M27" s="27">
        <v>7</v>
      </c>
      <c r="N27" s="28">
        <v>8</v>
      </c>
      <c r="P27" s="1"/>
    </row>
    <row r="28" spans="1:16" x14ac:dyDescent="0.25">
      <c r="A28" s="20"/>
      <c r="B28" s="41"/>
      <c r="C28" s="22"/>
      <c r="D28" s="27">
        <f t="shared" si="0"/>
        <v>0.5</v>
      </c>
      <c r="E28" s="27" t="e">
        <f t="shared" si="1"/>
        <v>#N/A</v>
      </c>
      <c r="F28" s="28">
        <v>10</v>
      </c>
      <c r="G28" s="27">
        <v>1</v>
      </c>
      <c r="H28" s="27">
        <v>2</v>
      </c>
      <c r="I28" s="27">
        <v>3</v>
      </c>
      <c r="J28" s="27">
        <v>4</v>
      </c>
      <c r="K28" s="27">
        <v>5</v>
      </c>
      <c r="L28" s="27">
        <v>6</v>
      </c>
      <c r="M28" s="27">
        <v>7</v>
      </c>
      <c r="N28" s="28">
        <v>8</v>
      </c>
      <c r="P28" s="1"/>
    </row>
    <row r="29" spans="1:16" x14ac:dyDescent="0.25">
      <c r="A29" s="20"/>
      <c r="B29" s="41"/>
      <c r="C29" s="22"/>
      <c r="D29" s="27">
        <f t="shared" si="0"/>
        <v>0.5</v>
      </c>
      <c r="E29" s="27" t="e">
        <f t="shared" si="1"/>
        <v>#N/A</v>
      </c>
      <c r="F29" s="28">
        <v>11</v>
      </c>
      <c r="G29" s="27">
        <v>1</v>
      </c>
      <c r="H29" s="27">
        <v>2</v>
      </c>
      <c r="I29" s="27">
        <v>3</v>
      </c>
      <c r="J29" s="27">
        <v>4</v>
      </c>
      <c r="K29" s="27">
        <v>5</v>
      </c>
      <c r="L29" s="27">
        <v>6</v>
      </c>
      <c r="M29" s="27">
        <v>7</v>
      </c>
      <c r="N29" s="28">
        <v>8</v>
      </c>
      <c r="P29" s="1"/>
    </row>
    <row r="30" spans="1:16" x14ac:dyDescent="0.25">
      <c r="A30" s="20"/>
      <c r="B30" s="41"/>
      <c r="C30" s="22"/>
      <c r="D30" s="27">
        <f t="shared" si="0"/>
        <v>0.5</v>
      </c>
      <c r="E30" s="27" t="e">
        <f t="shared" si="1"/>
        <v>#N/A</v>
      </c>
      <c r="F30" s="28">
        <v>12</v>
      </c>
      <c r="G30" s="27">
        <v>1</v>
      </c>
      <c r="H30" s="27">
        <v>2</v>
      </c>
      <c r="I30" s="27">
        <v>3</v>
      </c>
      <c r="J30" s="27">
        <v>4</v>
      </c>
      <c r="K30" s="27">
        <v>5</v>
      </c>
      <c r="L30" s="27">
        <v>6</v>
      </c>
      <c r="M30" s="27">
        <v>7</v>
      </c>
      <c r="N30" s="28">
        <v>8</v>
      </c>
      <c r="P30" s="1"/>
    </row>
    <row r="31" spans="1:16" x14ac:dyDescent="0.25">
      <c r="A31" s="20"/>
      <c r="B31" s="41"/>
      <c r="C31" s="22"/>
      <c r="D31" s="27">
        <f t="shared" si="0"/>
        <v>0.5</v>
      </c>
      <c r="E31" s="27" t="e">
        <f t="shared" si="1"/>
        <v>#N/A</v>
      </c>
      <c r="F31" s="28">
        <v>13</v>
      </c>
      <c r="G31" s="27">
        <v>1</v>
      </c>
      <c r="H31" s="27">
        <v>2</v>
      </c>
      <c r="I31" s="27">
        <v>3</v>
      </c>
      <c r="J31" s="27">
        <v>4</v>
      </c>
      <c r="K31" s="27">
        <v>5</v>
      </c>
      <c r="L31" s="27">
        <v>6</v>
      </c>
      <c r="M31" s="27">
        <v>7</v>
      </c>
      <c r="N31" s="28">
        <v>8</v>
      </c>
      <c r="P31" s="1"/>
    </row>
    <row r="32" spans="1:16" x14ac:dyDescent="0.25">
      <c r="A32" s="20"/>
      <c r="B32" s="41"/>
      <c r="C32" s="22"/>
      <c r="D32" s="27">
        <f t="shared" si="0"/>
        <v>0.5</v>
      </c>
      <c r="E32" s="27" t="e">
        <f t="shared" si="1"/>
        <v>#N/A</v>
      </c>
      <c r="F32" s="28">
        <v>14</v>
      </c>
      <c r="G32" s="27">
        <v>1</v>
      </c>
      <c r="H32" s="27">
        <v>2</v>
      </c>
      <c r="I32" s="27">
        <v>3</v>
      </c>
      <c r="J32" s="27">
        <v>4</v>
      </c>
      <c r="K32" s="27">
        <v>5</v>
      </c>
      <c r="L32" s="27">
        <v>6</v>
      </c>
      <c r="M32" s="27">
        <v>7</v>
      </c>
      <c r="N32" s="28">
        <v>8</v>
      </c>
      <c r="P32" s="1"/>
    </row>
    <row r="33" spans="1:16" x14ac:dyDescent="0.25">
      <c r="A33" s="20"/>
      <c r="B33" s="41"/>
      <c r="C33" s="22"/>
      <c r="D33" s="27">
        <f t="shared" si="0"/>
        <v>0.5</v>
      </c>
      <c r="E33" s="27" t="e">
        <f t="shared" si="1"/>
        <v>#N/A</v>
      </c>
      <c r="F33" s="28">
        <v>15</v>
      </c>
      <c r="G33" s="27">
        <v>1</v>
      </c>
      <c r="H33" s="27">
        <v>2</v>
      </c>
      <c r="I33" s="27">
        <v>3</v>
      </c>
      <c r="J33" s="27">
        <v>4</v>
      </c>
      <c r="K33" s="27">
        <v>5</v>
      </c>
      <c r="L33" s="27">
        <v>6</v>
      </c>
      <c r="M33" s="27">
        <v>7</v>
      </c>
      <c r="N33" s="28">
        <v>8</v>
      </c>
      <c r="P33" s="1"/>
    </row>
    <row r="34" spans="1:16" x14ac:dyDescent="0.25">
      <c r="A34" s="20"/>
      <c r="B34" s="41"/>
      <c r="C34" s="22"/>
      <c r="D34" s="27">
        <f t="shared" si="0"/>
        <v>0.5</v>
      </c>
      <c r="E34" s="27" t="e">
        <f t="shared" si="1"/>
        <v>#N/A</v>
      </c>
      <c r="F34" s="28">
        <v>16</v>
      </c>
      <c r="G34" s="27">
        <v>1</v>
      </c>
      <c r="H34" s="27">
        <v>2</v>
      </c>
      <c r="I34" s="27">
        <v>3</v>
      </c>
      <c r="J34" s="27">
        <v>4</v>
      </c>
      <c r="K34" s="27">
        <v>5</v>
      </c>
      <c r="L34" s="27">
        <v>6</v>
      </c>
      <c r="M34" s="27">
        <v>7</v>
      </c>
      <c r="N34" s="28">
        <v>8</v>
      </c>
    </row>
    <row r="35" spans="1:16" x14ac:dyDescent="0.25">
      <c r="A35" s="20"/>
      <c r="B35" s="41"/>
      <c r="C35" s="22"/>
      <c r="D35" s="27">
        <f t="shared" si="0"/>
        <v>0.5</v>
      </c>
      <c r="E35" s="27" t="e">
        <f t="shared" si="1"/>
        <v>#N/A</v>
      </c>
      <c r="F35" s="28">
        <v>17</v>
      </c>
      <c r="G35" s="27">
        <v>1</v>
      </c>
      <c r="H35" s="27">
        <v>2</v>
      </c>
      <c r="I35" s="27">
        <v>3</v>
      </c>
      <c r="J35" s="27">
        <v>4</v>
      </c>
      <c r="K35" s="27">
        <v>5</v>
      </c>
      <c r="L35" s="27">
        <v>6</v>
      </c>
      <c r="M35" s="27">
        <v>7</v>
      </c>
      <c r="N35" s="28">
        <v>8</v>
      </c>
    </row>
    <row r="36" spans="1:16" x14ac:dyDescent="0.25">
      <c r="A36" s="20"/>
      <c r="B36" s="41"/>
      <c r="C36" s="22"/>
      <c r="D36" s="27">
        <f t="shared" si="0"/>
        <v>0.5</v>
      </c>
      <c r="E36" s="27" t="e">
        <f t="shared" si="1"/>
        <v>#N/A</v>
      </c>
      <c r="F36" s="28">
        <v>18</v>
      </c>
      <c r="G36" s="27">
        <v>1</v>
      </c>
      <c r="H36" s="27">
        <v>2</v>
      </c>
      <c r="I36" s="27">
        <v>3</v>
      </c>
      <c r="J36" s="27">
        <v>4</v>
      </c>
      <c r="K36" s="27">
        <v>5</v>
      </c>
      <c r="L36" s="27">
        <v>6</v>
      </c>
      <c r="M36" s="27">
        <v>7</v>
      </c>
      <c r="N36" s="28">
        <v>8</v>
      </c>
    </row>
    <row r="37" spans="1:16" x14ac:dyDescent="0.25">
      <c r="A37" s="20"/>
      <c r="B37" s="41"/>
      <c r="C37" s="22"/>
      <c r="D37" s="27">
        <f t="shared" si="0"/>
        <v>0.5</v>
      </c>
      <c r="E37" s="27" t="e">
        <f t="shared" si="1"/>
        <v>#N/A</v>
      </c>
      <c r="F37" s="28">
        <v>19</v>
      </c>
      <c r="G37" s="27">
        <v>1</v>
      </c>
      <c r="H37" s="27">
        <v>2</v>
      </c>
      <c r="I37" s="27">
        <v>3</v>
      </c>
      <c r="J37" s="27">
        <v>4</v>
      </c>
      <c r="K37" s="27">
        <v>5</v>
      </c>
      <c r="L37" s="27">
        <v>6</v>
      </c>
      <c r="M37" s="27">
        <v>7</v>
      </c>
      <c r="N37" s="28">
        <v>8</v>
      </c>
    </row>
    <row r="38" spans="1:16" x14ac:dyDescent="0.25">
      <c r="A38" s="20"/>
      <c r="B38" s="41"/>
      <c r="C38" s="22"/>
      <c r="D38" s="27">
        <f t="shared" si="0"/>
        <v>0.5</v>
      </c>
      <c r="E38" s="27" t="e">
        <f t="shared" si="1"/>
        <v>#N/A</v>
      </c>
      <c r="F38" s="28">
        <v>20</v>
      </c>
      <c r="G38" s="27">
        <v>1</v>
      </c>
      <c r="H38" s="27">
        <v>2</v>
      </c>
      <c r="I38" s="27">
        <v>3</v>
      </c>
      <c r="J38" s="27">
        <v>4</v>
      </c>
      <c r="K38" s="27">
        <v>5</v>
      </c>
      <c r="L38" s="27">
        <v>6</v>
      </c>
      <c r="M38" s="27">
        <v>7</v>
      </c>
      <c r="N38" s="28">
        <v>8</v>
      </c>
    </row>
    <row r="39" spans="1:16" x14ac:dyDescent="0.25">
      <c r="A39" s="20"/>
      <c r="B39" s="41"/>
      <c r="C39" s="22"/>
      <c r="D39" s="27">
        <f t="shared" si="0"/>
        <v>0.5</v>
      </c>
      <c r="E39" s="27" t="e">
        <f t="shared" si="1"/>
        <v>#N/A</v>
      </c>
      <c r="F39" s="28">
        <v>21</v>
      </c>
      <c r="G39" s="27">
        <v>1</v>
      </c>
      <c r="H39" s="27">
        <v>2</v>
      </c>
      <c r="I39" s="27">
        <v>3</v>
      </c>
      <c r="J39" s="27">
        <v>4</v>
      </c>
      <c r="K39" s="27">
        <v>5</v>
      </c>
      <c r="L39" s="27">
        <v>6</v>
      </c>
      <c r="M39" s="27">
        <v>7</v>
      </c>
      <c r="N39" s="28">
        <v>8</v>
      </c>
    </row>
    <row r="40" spans="1:16" x14ac:dyDescent="0.25">
      <c r="A40" s="20"/>
      <c r="B40" s="41"/>
      <c r="C40" s="22"/>
      <c r="D40" s="27">
        <f t="shared" si="0"/>
        <v>0.5</v>
      </c>
      <c r="E40" s="27" t="e">
        <f t="shared" si="1"/>
        <v>#N/A</v>
      </c>
      <c r="F40" s="28">
        <v>22</v>
      </c>
      <c r="G40" s="27">
        <v>1</v>
      </c>
      <c r="H40" s="27">
        <v>2</v>
      </c>
      <c r="I40" s="27">
        <v>3</v>
      </c>
      <c r="J40" s="27">
        <v>4</v>
      </c>
      <c r="K40" s="27">
        <v>5</v>
      </c>
      <c r="L40" s="27">
        <v>6</v>
      </c>
      <c r="M40" s="27">
        <v>7</v>
      </c>
      <c r="N40" s="28">
        <v>8</v>
      </c>
    </row>
    <row r="41" spans="1:16" x14ac:dyDescent="0.25">
      <c r="A41" s="20"/>
      <c r="B41" s="41"/>
      <c r="C41" s="22"/>
      <c r="D41" s="27">
        <f t="shared" si="0"/>
        <v>0.5</v>
      </c>
      <c r="E41" s="27" t="e">
        <f t="shared" si="1"/>
        <v>#N/A</v>
      </c>
      <c r="F41" s="28">
        <v>23</v>
      </c>
      <c r="G41" s="27">
        <v>1</v>
      </c>
      <c r="H41" s="27">
        <v>2</v>
      </c>
      <c r="I41" s="27">
        <v>3</v>
      </c>
      <c r="J41" s="27">
        <v>4</v>
      </c>
      <c r="K41" s="27">
        <v>5</v>
      </c>
      <c r="L41" s="27">
        <v>6</v>
      </c>
      <c r="M41" s="27">
        <v>7</v>
      </c>
      <c r="N41" s="28">
        <v>8</v>
      </c>
    </row>
    <row r="42" spans="1:16" x14ac:dyDescent="0.25">
      <c r="A42" s="20"/>
      <c r="B42" s="41"/>
      <c r="C42" s="22"/>
      <c r="D42" s="27">
        <f t="shared" si="0"/>
        <v>0.5</v>
      </c>
      <c r="E42" s="27" t="e">
        <f t="shared" si="1"/>
        <v>#N/A</v>
      </c>
      <c r="F42" s="28">
        <v>24</v>
      </c>
      <c r="G42" s="27">
        <v>1</v>
      </c>
      <c r="H42" s="27">
        <v>2</v>
      </c>
      <c r="I42" s="27">
        <v>3</v>
      </c>
      <c r="J42" s="27">
        <v>4</v>
      </c>
      <c r="K42" s="27">
        <v>5</v>
      </c>
      <c r="L42" s="27">
        <v>6</v>
      </c>
      <c r="M42" s="27">
        <v>7</v>
      </c>
      <c r="N42" s="28">
        <v>8</v>
      </c>
    </row>
    <row r="43" spans="1:16" ht="15.75" thickBot="1" x14ac:dyDescent="0.3">
      <c r="A43" s="26"/>
      <c r="B43" s="42"/>
      <c r="C43" s="24"/>
      <c r="D43" s="27">
        <f t="shared" si="0"/>
        <v>0.5</v>
      </c>
      <c r="E43" s="27" t="e">
        <f t="shared" si="1"/>
        <v>#N/A</v>
      </c>
      <c r="F43" s="28">
        <v>25</v>
      </c>
      <c r="G43" s="27">
        <v>1</v>
      </c>
      <c r="H43" s="27">
        <v>2</v>
      </c>
      <c r="I43" s="27">
        <v>3</v>
      </c>
      <c r="J43" s="27">
        <v>4</v>
      </c>
      <c r="K43" s="27">
        <v>5</v>
      </c>
      <c r="L43" s="27">
        <v>6</v>
      </c>
      <c r="M43" s="27">
        <v>7</v>
      </c>
      <c r="N43" s="28">
        <v>8</v>
      </c>
    </row>
    <row r="44" spans="1:16" x14ac:dyDescent="0.25">
      <c r="F44" s="28"/>
      <c r="G44" s="27"/>
      <c r="H44" s="27"/>
      <c r="I44" s="27"/>
      <c r="J44" s="27"/>
      <c r="K44" s="27"/>
      <c r="L44" s="27"/>
      <c r="M44" s="27"/>
      <c r="N44" s="28"/>
    </row>
    <row r="45" spans="1:16" x14ac:dyDescent="0.25">
      <c r="L45" s="3" t="s">
        <v>15</v>
      </c>
    </row>
    <row r="47" spans="1:16" x14ac:dyDescent="0.25">
      <c r="A47" s="2"/>
    </row>
    <row r="49" spans="1:1" x14ac:dyDescent="0.25">
      <c r="A49" s="31"/>
    </row>
  </sheetData>
  <pageMargins left="0.70866141732283472" right="0" top="0.78740157480314965" bottom="0.78740157480314965" header="0.31496062992125984" footer="0.31496062992125984"/>
  <pageSetup paperSize="9" orientation="portrait" horizontalDpi="1200" verticalDpi="12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9"/>
  <sheetViews>
    <sheetView workbookViewId="0">
      <selection activeCell="B19" sqref="B19"/>
    </sheetView>
    <sheetView workbookViewId="1">
      <selection sqref="A1:A16"/>
    </sheetView>
  </sheetViews>
  <sheetFormatPr baseColWidth="10" defaultRowHeight="15" x14ac:dyDescent="0.25"/>
  <cols>
    <col min="1" max="1" width="9.7109375" customWidth="1"/>
    <col min="2" max="3" width="8.140625" customWidth="1"/>
    <col min="4" max="4" width="6.42578125" customWidth="1"/>
    <col min="5" max="5" width="1.5703125" customWidth="1"/>
    <col min="6" max="6" width="9.28515625" customWidth="1"/>
    <col min="7" max="13" width="6.28515625" style="3" customWidth="1"/>
    <col min="14" max="14" width="7.140625" customWidth="1"/>
  </cols>
  <sheetData>
    <row r="1" spans="1:16" x14ac:dyDescent="0.25">
      <c r="A1" s="2" t="s">
        <v>31</v>
      </c>
    </row>
    <row r="3" spans="1:16" x14ac:dyDescent="0.25">
      <c r="A3" s="3" t="s">
        <v>10</v>
      </c>
      <c r="B3" s="4" t="s">
        <v>23</v>
      </c>
      <c r="C3" s="5" t="s">
        <v>11</v>
      </c>
      <c r="D3" s="6"/>
      <c r="E3" s="3"/>
    </row>
    <row r="4" spans="1:16" ht="15.75" x14ac:dyDescent="0.25">
      <c r="A4" s="3" t="s">
        <v>32</v>
      </c>
      <c r="B4" s="4" t="s">
        <v>21</v>
      </c>
      <c r="C4" s="5" t="s">
        <v>11</v>
      </c>
      <c r="D4" s="44">
        <v>10180359</v>
      </c>
      <c r="E4" s="3"/>
      <c r="G4" s="29" t="s">
        <v>2</v>
      </c>
      <c r="H4" s="29" t="s">
        <v>3</v>
      </c>
      <c r="I4" s="29" t="s">
        <v>4</v>
      </c>
      <c r="J4" s="29" t="s">
        <v>5</v>
      </c>
      <c r="K4" s="29" t="s">
        <v>6</v>
      </c>
      <c r="L4" s="29" t="s">
        <v>7</v>
      </c>
      <c r="M4" s="29" t="s">
        <v>8</v>
      </c>
    </row>
    <row r="5" spans="1:16" ht="15.75" x14ac:dyDescent="0.25">
      <c r="A5" s="3"/>
      <c r="B5" s="3"/>
      <c r="C5" s="3"/>
      <c r="D5" s="3"/>
      <c r="E5" s="3"/>
      <c r="G5" s="43">
        <f>$C$6-(3*$C$7)</f>
        <v>5.3000000000000007</v>
      </c>
      <c r="H5" s="43">
        <f>$C$6-(2*$C$7)</f>
        <v>5.5</v>
      </c>
      <c r="I5" s="43">
        <f>$C$6-(1*$C$7)</f>
        <v>5.7</v>
      </c>
      <c r="J5" s="43">
        <f>$C$6-(0*$C$7)</f>
        <v>5.9</v>
      </c>
      <c r="K5" s="43">
        <f>$C$6+(1*$C$7)</f>
        <v>6.1000000000000005</v>
      </c>
      <c r="L5" s="43">
        <f>$C$6+(2*$C$7)</f>
        <v>6.3000000000000007</v>
      </c>
      <c r="M5" s="43">
        <f>$C$6+(3*$C$7)</f>
        <v>6.5</v>
      </c>
    </row>
    <row r="6" spans="1:16" x14ac:dyDescent="0.25">
      <c r="A6" s="3" t="s">
        <v>33</v>
      </c>
      <c r="B6" s="3"/>
      <c r="C6" s="6">
        <v>5.9</v>
      </c>
      <c r="D6" s="3" t="s">
        <v>24</v>
      </c>
      <c r="E6" s="3"/>
    </row>
    <row r="7" spans="1:16" x14ac:dyDescent="0.25">
      <c r="A7" s="3" t="s">
        <v>34</v>
      </c>
      <c r="B7" s="3"/>
      <c r="C7" s="6">
        <v>0.2</v>
      </c>
      <c r="D7" s="3" t="s">
        <v>24</v>
      </c>
      <c r="E7" s="3"/>
      <c r="F7" s="28"/>
      <c r="G7" s="27"/>
      <c r="H7" s="27"/>
      <c r="I7" s="27"/>
      <c r="J7" s="27"/>
      <c r="K7" s="27"/>
      <c r="L7" s="27"/>
      <c r="M7" s="27"/>
      <c r="N7" s="28"/>
    </row>
    <row r="8" spans="1:16" x14ac:dyDescent="0.25">
      <c r="A8" s="3"/>
      <c r="B8" s="3"/>
      <c r="C8" s="3"/>
      <c r="D8" s="3"/>
      <c r="E8" s="3"/>
      <c r="F8" s="28"/>
      <c r="G8" s="27"/>
      <c r="H8" s="27"/>
      <c r="I8" s="27"/>
      <c r="J8" s="27"/>
      <c r="K8" s="27"/>
      <c r="L8" s="27"/>
      <c r="M8" s="27"/>
      <c r="N8" s="28"/>
      <c r="P8" s="1"/>
    </row>
    <row r="9" spans="1:16" x14ac:dyDescent="0.25">
      <c r="A9" s="7" t="s">
        <v>35</v>
      </c>
      <c r="B9" s="8"/>
      <c r="C9" s="9">
        <v>0.09</v>
      </c>
      <c r="D9" s="10"/>
      <c r="E9" s="11"/>
      <c r="F9" s="28"/>
      <c r="G9" s="27"/>
      <c r="H9" s="27"/>
      <c r="I9" s="27"/>
      <c r="J9" s="27"/>
      <c r="K9" s="27"/>
      <c r="L9" s="27"/>
      <c r="M9" s="27"/>
      <c r="N9" s="28"/>
      <c r="P9" s="1"/>
    </row>
    <row r="10" spans="1:16" x14ac:dyDescent="0.25">
      <c r="A10" s="8" t="s">
        <v>36</v>
      </c>
      <c r="B10" s="8"/>
      <c r="C10" s="12">
        <v>5.3</v>
      </c>
      <c r="D10" s="12">
        <v>6.5</v>
      </c>
      <c r="E10" s="8"/>
      <c r="F10" s="28"/>
      <c r="G10" s="27"/>
      <c r="H10" s="27"/>
      <c r="I10" s="27"/>
      <c r="J10" s="27"/>
      <c r="K10" s="27"/>
      <c r="L10" s="27"/>
      <c r="M10" s="27"/>
      <c r="N10" s="28"/>
      <c r="P10" s="1"/>
    </row>
    <row r="11" spans="1:16" x14ac:dyDescent="0.25">
      <c r="A11" s="8" t="s">
        <v>37</v>
      </c>
      <c r="B11" s="8"/>
      <c r="C11" s="13">
        <f>AVERAGE(C10:D10)</f>
        <v>5.9</v>
      </c>
      <c r="D11" s="13"/>
      <c r="E11" s="8"/>
      <c r="F11" s="28"/>
      <c r="G11" s="27"/>
      <c r="H11" s="27"/>
      <c r="I11" s="27"/>
      <c r="J11" s="27"/>
      <c r="K11" s="27"/>
      <c r="L11" s="27"/>
      <c r="M11" s="27"/>
      <c r="N11" s="28"/>
      <c r="P11" s="1"/>
    </row>
    <row r="12" spans="1:16" x14ac:dyDescent="0.25">
      <c r="A12" s="8" t="s">
        <v>38</v>
      </c>
      <c r="B12" s="8"/>
      <c r="C12" s="25">
        <f>IF(((D10-C10)/6)&lt;((C6*C9)/3),(D10-C10)/6,(C6*C9/3))</f>
        <v>0.17700000000000002</v>
      </c>
      <c r="D12" s="10"/>
      <c r="E12" s="8"/>
      <c r="F12" s="28"/>
      <c r="G12" s="27"/>
      <c r="H12" s="27"/>
      <c r="I12" s="27"/>
      <c r="J12" s="27"/>
      <c r="K12" s="27"/>
      <c r="L12" s="27"/>
      <c r="M12" s="27"/>
      <c r="N12" s="28"/>
      <c r="P12" s="1"/>
    </row>
    <row r="13" spans="1:16" x14ac:dyDescent="0.25">
      <c r="A13" s="3"/>
      <c r="B13" s="3"/>
      <c r="C13" s="3"/>
      <c r="D13" s="3"/>
      <c r="E13" s="3"/>
      <c r="F13" s="28"/>
      <c r="G13" s="27"/>
      <c r="H13" s="27"/>
      <c r="I13" s="27"/>
      <c r="J13" s="27"/>
      <c r="K13" s="27"/>
      <c r="L13" s="27"/>
      <c r="M13" s="27"/>
      <c r="N13" s="28"/>
      <c r="P13" s="1"/>
    </row>
    <row r="14" spans="1:16" x14ac:dyDescent="0.25">
      <c r="A14" s="14" t="s">
        <v>39</v>
      </c>
      <c r="B14" s="3"/>
      <c r="C14" s="3"/>
      <c r="D14" s="3"/>
      <c r="E14" s="3"/>
      <c r="F14" s="28"/>
      <c r="G14" s="27"/>
      <c r="H14" s="27"/>
      <c r="I14" s="27"/>
      <c r="J14" s="27"/>
      <c r="K14" s="27"/>
      <c r="L14" s="27"/>
      <c r="M14" s="27"/>
      <c r="N14" s="28"/>
      <c r="P14" s="1"/>
    </row>
    <row r="15" spans="1:16" x14ac:dyDescent="0.25">
      <c r="A15" s="3" t="s">
        <v>40</v>
      </c>
      <c r="B15" s="15" t="e">
        <f>AVERAGE(B19:B43)</f>
        <v>#DIV/0!</v>
      </c>
      <c r="C15" s="3" t="s">
        <v>13</v>
      </c>
      <c r="D15" s="16" t="e">
        <f>(B15-C6)/C6</f>
        <v>#DIV/0!</v>
      </c>
      <c r="E15" s="3"/>
      <c r="F15" s="28"/>
      <c r="G15" s="27"/>
      <c r="H15" s="27"/>
      <c r="I15" s="27"/>
      <c r="J15" s="27"/>
      <c r="K15" s="27"/>
      <c r="L15" s="27"/>
      <c r="M15" s="27"/>
      <c r="N15" s="28"/>
      <c r="P15" s="1"/>
    </row>
    <row r="16" spans="1:16" x14ac:dyDescent="0.25">
      <c r="A16" s="3" t="s">
        <v>41</v>
      </c>
      <c r="B16" s="15" t="e">
        <f>STDEV(B19:B43)</f>
        <v>#DIV/0!</v>
      </c>
      <c r="C16" s="3" t="s">
        <v>12</v>
      </c>
      <c r="D16" s="16" t="e">
        <f>B16/B15</f>
        <v>#DIV/0!</v>
      </c>
      <c r="E16" s="3"/>
      <c r="F16" s="28"/>
      <c r="G16" s="27"/>
      <c r="H16" s="27"/>
      <c r="I16" s="27"/>
      <c r="J16" s="27"/>
      <c r="K16" s="27"/>
      <c r="L16" s="27"/>
      <c r="M16" s="27"/>
      <c r="N16" s="28"/>
      <c r="P16" s="1"/>
    </row>
    <row r="17" spans="1:16" ht="15.75" thickBot="1" x14ac:dyDescent="0.3">
      <c r="A17" s="3"/>
      <c r="B17" s="3"/>
      <c r="C17" s="3"/>
      <c r="D17" s="3"/>
      <c r="E17" s="3"/>
      <c r="F17" s="28"/>
      <c r="G17" s="27"/>
      <c r="H17" s="27"/>
      <c r="I17" s="27"/>
      <c r="J17" s="27"/>
      <c r="K17" s="27"/>
      <c r="L17" s="27"/>
      <c r="M17" s="27"/>
      <c r="N17" s="28"/>
      <c r="P17" s="1"/>
    </row>
    <row r="18" spans="1:16" x14ac:dyDescent="0.25">
      <c r="A18" s="17" t="s">
        <v>0</v>
      </c>
      <c r="B18" s="18" t="s">
        <v>1</v>
      </c>
      <c r="C18" s="19" t="s">
        <v>14</v>
      </c>
      <c r="D18" s="27"/>
      <c r="E18" s="27"/>
      <c r="F18" s="28">
        <v>0</v>
      </c>
      <c r="G18" s="27">
        <v>1</v>
      </c>
      <c r="H18" s="27">
        <v>2</v>
      </c>
      <c r="I18" s="27">
        <v>3</v>
      </c>
      <c r="J18" s="27">
        <v>4</v>
      </c>
      <c r="K18" s="27">
        <v>5</v>
      </c>
      <c r="L18" s="27">
        <v>6</v>
      </c>
      <c r="M18" s="27">
        <v>7</v>
      </c>
      <c r="N18" s="28">
        <v>8</v>
      </c>
      <c r="P18" s="1"/>
    </row>
    <row r="19" spans="1:16" x14ac:dyDescent="0.25">
      <c r="A19" s="20"/>
      <c r="B19" s="21"/>
      <c r="C19" s="22"/>
      <c r="D19" s="27">
        <f>IF(ABS((B19-$C$6)/$C$7)&gt;3.5,(3.5*(B19-$C$6)/ABS(B19-$C$6))+4,(B19-$C$6)/$C$7+4)</f>
        <v>0.5</v>
      </c>
      <c r="E19" s="27" t="e">
        <f>IF(B19&gt;0,D19,#N/A)</f>
        <v>#N/A</v>
      </c>
      <c r="F19" s="28">
        <v>1</v>
      </c>
      <c r="G19" s="27">
        <v>1</v>
      </c>
      <c r="H19" s="27">
        <v>2</v>
      </c>
      <c r="I19" s="27">
        <v>3</v>
      </c>
      <c r="J19" s="27">
        <v>4</v>
      </c>
      <c r="K19" s="27">
        <v>5</v>
      </c>
      <c r="L19" s="27">
        <v>6</v>
      </c>
      <c r="M19" s="27">
        <v>7</v>
      </c>
      <c r="N19" s="28">
        <v>8</v>
      </c>
      <c r="P19" s="1"/>
    </row>
    <row r="20" spans="1:16" x14ac:dyDescent="0.25">
      <c r="A20" s="20"/>
      <c r="B20" s="21"/>
      <c r="C20" s="22"/>
      <c r="D20" s="27">
        <f t="shared" ref="D20:D43" si="0">IF(ABS((B20-$C$6)/$C$7)&gt;3.5,(3.5*(B20-$C$6)/ABS(B20-$C$6))+4,(B20-$C$6)/$C$7+4)</f>
        <v>0.5</v>
      </c>
      <c r="E20" s="27" t="e">
        <f t="shared" ref="E20:E43" si="1">IF(B20&gt;0,D20,#N/A)</f>
        <v>#N/A</v>
      </c>
      <c r="F20" s="28">
        <v>2</v>
      </c>
      <c r="G20" s="27">
        <v>1</v>
      </c>
      <c r="H20" s="27">
        <v>2</v>
      </c>
      <c r="I20" s="27">
        <v>3</v>
      </c>
      <c r="J20" s="27">
        <v>4</v>
      </c>
      <c r="K20" s="27">
        <v>5</v>
      </c>
      <c r="L20" s="27">
        <v>6</v>
      </c>
      <c r="M20" s="27">
        <v>7</v>
      </c>
      <c r="N20" s="28">
        <v>8</v>
      </c>
      <c r="P20" s="1"/>
    </row>
    <row r="21" spans="1:16" x14ac:dyDescent="0.25">
      <c r="A21" s="20"/>
      <c r="B21" s="21"/>
      <c r="C21" s="22"/>
      <c r="D21" s="27">
        <f t="shared" si="0"/>
        <v>0.5</v>
      </c>
      <c r="E21" s="27" t="e">
        <f t="shared" si="1"/>
        <v>#N/A</v>
      </c>
      <c r="F21" s="28">
        <v>3</v>
      </c>
      <c r="G21" s="27">
        <v>1</v>
      </c>
      <c r="H21" s="27">
        <v>2</v>
      </c>
      <c r="I21" s="27">
        <v>3</v>
      </c>
      <c r="J21" s="27">
        <v>4</v>
      </c>
      <c r="K21" s="27">
        <v>5</v>
      </c>
      <c r="L21" s="27">
        <v>6</v>
      </c>
      <c r="M21" s="27">
        <v>7</v>
      </c>
      <c r="N21" s="28">
        <v>8</v>
      </c>
      <c r="P21" s="1"/>
    </row>
    <row r="22" spans="1:16" x14ac:dyDescent="0.25">
      <c r="A22" s="20"/>
      <c r="B22" s="21"/>
      <c r="C22" s="22"/>
      <c r="D22" s="27">
        <f t="shared" si="0"/>
        <v>0.5</v>
      </c>
      <c r="E22" s="27" t="e">
        <f t="shared" si="1"/>
        <v>#N/A</v>
      </c>
      <c r="F22" s="28">
        <v>4</v>
      </c>
      <c r="G22" s="27">
        <v>1</v>
      </c>
      <c r="H22" s="27">
        <v>2</v>
      </c>
      <c r="I22" s="27">
        <v>3</v>
      </c>
      <c r="J22" s="27">
        <v>4</v>
      </c>
      <c r="K22" s="27">
        <v>5</v>
      </c>
      <c r="L22" s="27">
        <v>6</v>
      </c>
      <c r="M22" s="27">
        <v>7</v>
      </c>
      <c r="N22" s="28">
        <v>8</v>
      </c>
      <c r="P22" s="1"/>
    </row>
    <row r="23" spans="1:16" x14ac:dyDescent="0.25">
      <c r="A23" s="20"/>
      <c r="B23" s="21"/>
      <c r="C23" s="22"/>
      <c r="D23" s="27">
        <f t="shared" si="0"/>
        <v>0.5</v>
      </c>
      <c r="E23" s="27" t="e">
        <f t="shared" si="1"/>
        <v>#N/A</v>
      </c>
      <c r="F23" s="28">
        <v>5</v>
      </c>
      <c r="G23" s="27">
        <v>1</v>
      </c>
      <c r="H23" s="27">
        <v>2</v>
      </c>
      <c r="I23" s="27">
        <v>3</v>
      </c>
      <c r="J23" s="27">
        <v>4</v>
      </c>
      <c r="K23" s="27">
        <v>5</v>
      </c>
      <c r="L23" s="27">
        <v>6</v>
      </c>
      <c r="M23" s="27">
        <v>7</v>
      </c>
      <c r="N23" s="28">
        <v>8</v>
      </c>
      <c r="P23" s="1"/>
    </row>
    <row r="24" spans="1:16" x14ac:dyDescent="0.25">
      <c r="A24" s="20"/>
      <c r="B24" s="21"/>
      <c r="C24" s="22"/>
      <c r="D24" s="27">
        <f t="shared" si="0"/>
        <v>0.5</v>
      </c>
      <c r="E24" s="27" t="e">
        <f t="shared" si="1"/>
        <v>#N/A</v>
      </c>
      <c r="F24" s="28">
        <v>6</v>
      </c>
      <c r="G24" s="27">
        <v>1</v>
      </c>
      <c r="H24" s="27">
        <v>2</v>
      </c>
      <c r="I24" s="27">
        <v>3</v>
      </c>
      <c r="J24" s="27">
        <v>4</v>
      </c>
      <c r="K24" s="27">
        <v>5</v>
      </c>
      <c r="L24" s="27">
        <v>6</v>
      </c>
      <c r="M24" s="27">
        <v>7</v>
      </c>
      <c r="N24" s="28">
        <v>8</v>
      </c>
      <c r="P24" s="1"/>
    </row>
    <row r="25" spans="1:16" x14ac:dyDescent="0.25">
      <c r="A25" s="20"/>
      <c r="B25" s="21"/>
      <c r="C25" s="22"/>
      <c r="D25" s="27">
        <f t="shared" si="0"/>
        <v>0.5</v>
      </c>
      <c r="E25" s="27" t="e">
        <f t="shared" si="1"/>
        <v>#N/A</v>
      </c>
      <c r="F25" s="28">
        <v>7</v>
      </c>
      <c r="G25" s="27">
        <v>1</v>
      </c>
      <c r="H25" s="27">
        <v>2</v>
      </c>
      <c r="I25" s="27">
        <v>3</v>
      </c>
      <c r="J25" s="27">
        <v>4</v>
      </c>
      <c r="K25" s="27">
        <v>5</v>
      </c>
      <c r="L25" s="27">
        <v>6</v>
      </c>
      <c r="M25" s="27">
        <v>7</v>
      </c>
      <c r="N25" s="28">
        <v>8</v>
      </c>
      <c r="P25" s="1"/>
    </row>
    <row r="26" spans="1:16" x14ac:dyDescent="0.25">
      <c r="A26" s="20"/>
      <c r="B26" s="21"/>
      <c r="C26" s="22"/>
      <c r="D26" s="27">
        <f t="shared" si="0"/>
        <v>0.5</v>
      </c>
      <c r="E26" s="27" t="e">
        <f t="shared" si="1"/>
        <v>#N/A</v>
      </c>
      <c r="F26" s="28">
        <v>8</v>
      </c>
      <c r="G26" s="27">
        <v>1</v>
      </c>
      <c r="H26" s="27">
        <v>2</v>
      </c>
      <c r="I26" s="27">
        <v>3</v>
      </c>
      <c r="J26" s="27">
        <v>4</v>
      </c>
      <c r="K26" s="27">
        <v>5</v>
      </c>
      <c r="L26" s="27">
        <v>6</v>
      </c>
      <c r="M26" s="27">
        <v>7</v>
      </c>
      <c r="N26" s="28">
        <v>8</v>
      </c>
      <c r="P26" s="1"/>
    </row>
    <row r="27" spans="1:16" x14ac:dyDescent="0.25">
      <c r="A27" s="20"/>
      <c r="B27" s="21"/>
      <c r="C27" s="22"/>
      <c r="D27" s="27">
        <f t="shared" si="0"/>
        <v>0.5</v>
      </c>
      <c r="E27" s="27" t="e">
        <f t="shared" si="1"/>
        <v>#N/A</v>
      </c>
      <c r="F27" s="28">
        <v>9</v>
      </c>
      <c r="G27" s="27">
        <v>1</v>
      </c>
      <c r="H27" s="27">
        <v>2</v>
      </c>
      <c r="I27" s="27">
        <v>3</v>
      </c>
      <c r="J27" s="27">
        <v>4</v>
      </c>
      <c r="K27" s="27">
        <v>5</v>
      </c>
      <c r="L27" s="27">
        <v>6</v>
      </c>
      <c r="M27" s="27">
        <v>7</v>
      </c>
      <c r="N27" s="28">
        <v>8</v>
      </c>
      <c r="P27" s="1"/>
    </row>
    <row r="28" spans="1:16" x14ac:dyDescent="0.25">
      <c r="A28" s="20"/>
      <c r="B28" s="21"/>
      <c r="C28" s="22"/>
      <c r="D28" s="27">
        <f t="shared" si="0"/>
        <v>0.5</v>
      </c>
      <c r="E28" s="27" t="e">
        <f t="shared" si="1"/>
        <v>#N/A</v>
      </c>
      <c r="F28" s="28">
        <v>10</v>
      </c>
      <c r="G28" s="27">
        <v>1</v>
      </c>
      <c r="H28" s="27">
        <v>2</v>
      </c>
      <c r="I28" s="27">
        <v>3</v>
      </c>
      <c r="J28" s="27">
        <v>4</v>
      </c>
      <c r="K28" s="27">
        <v>5</v>
      </c>
      <c r="L28" s="27">
        <v>6</v>
      </c>
      <c r="M28" s="27">
        <v>7</v>
      </c>
      <c r="N28" s="28">
        <v>8</v>
      </c>
      <c r="P28" s="1"/>
    </row>
    <row r="29" spans="1:16" x14ac:dyDescent="0.25">
      <c r="A29" s="20"/>
      <c r="B29" s="21"/>
      <c r="C29" s="22"/>
      <c r="D29" s="27">
        <f t="shared" si="0"/>
        <v>0.5</v>
      </c>
      <c r="E29" s="27" t="e">
        <f t="shared" si="1"/>
        <v>#N/A</v>
      </c>
      <c r="F29" s="28">
        <v>11</v>
      </c>
      <c r="G29" s="27">
        <v>1</v>
      </c>
      <c r="H29" s="27">
        <v>2</v>
      </c>
      <c r="I29" s="27">
        <v>3</v>
      </c>
      <c r="J29" s="27">
        <v>4</v>
      </c>
      <c r="K29" s="27">
        <v>5</v>
      </c>
      <c r="L29" s="27">
        <v>6</v>
      </c>
      <c r="M29" s="27">
        <v>7</v>
      </c>
      <c r="N29" s="28">
        <v>8</v>
      </c>
      <c r="P29" s="1"/>
    </row>
    <row r="30" spans="1:16" x14ac:dyDescent="0.25">
      <c r="A30" s="20"/>
      <c r="B30" s="21"/>
      <c r="C30" s="22"/>
      <c r="D30" s="27">
        <f t="shared" si="0"/>
        <v>0.5</v>
      </c>
      <c r="E30" s="27" t="e">
        <f t="shared" si="1"/>
        <v>#N/A</v>
      </c>
      <c r="F30" s="28">
        <v>12</v>
      </c>
      <c r="G30" s="27">
        <v>1</v>
      </c>
      <c r="H30" s="27">
        <v>2</v>
      </c>
      <c r="I30" s="27">
        <v>3</v>
      </c>
      <c r="J30" s="27">
        <v>4</v>
      </c>
      <c r="K30" s="27">
        <v>5</v>
      </c>
      <c r="L30" s="27">
        <v>6</v>
      </c>
      <c r="M30" s="27">
        <v>7</v>
      </c>
      <c r="N30" s="28">
        <v>8</v>
      </c>
      <c r="P30" s="1"/>
    </row>
    <row r="31" spans="1:16" x14ac:dyDescent="0.25">
      <c r="A31" s="20"/>
      <c r="B31" s="21"/>
      <c r="C31" s="22"/>
      <c r="D31" s="27">
        <f t="shared" si="0"/>
        <v>0.5</v>
      </c>
      <c r="E31" s="27" t="e">
        <f t="shared" si="1"/>
        <v>#N/A</v>
      </c>
      <c r="F31" s="28">
        <v>13</v>
      </c>
      <c r="G31" s="27">
        <v>1</v>
      </c>
      <c r="H31" s="27">
        <v>2</v>
      </c>
      <c r="I31" s="27">
        <v>3</v>
      </c>
      <c r="J31" s="27">
        <v>4</v>
      </c>
      <c r="K31" s="27">
        <v>5</v>
      </c>
      <c r="L31" s="27">
        <v>6</v>
      </c>
      <c r="M31" s="27">
        <v>7</v>
      </c>
      <c r="N31" s="28">
        <v>8</v>
      </c>
      <c r="P31" s="1"/>
    </row>
    <row r="32" spans="1:16" x14ac:dyDescent="0.25">
      <c r="A32" s="20"/>
      <c r="B32" s="21"/>
      <c r="C32" s="22"/>
      <c r="D32" s="27">
        <f t="shared" si="0"/>
        <v>0.5</v>
      </c>
      <c r="E32" s="27" t="e">
        <f t="shared" si="1"/>
        <v>#N/A</v>
      </c>
      <c r="F32" s="28">
        <v>14</v>
      </c>
      <c r="G32" s="27">
        <v>1</v>
      </c>
      <c r="H32" s="27">
        <v>2</v>
      </c>
      <c r="I32" s="27">
        <v>3</v>
      </c>
      <c r="J32" s="27">
        <v>4</v>
      </c>
      <c r="K32" s="27">
        <v>5</v>
      </c>
      <c r="L32" s="27">
        <v>6</v>
      </c>
      <c r="M32" s="27">
        <v>7</v>
      </c>
      <c r="N32" s="28">
        <v>8</v>
      </c>
      <c r="P32" s="1"/>
    </row>
    <row r="33" spans="1:16" x14ac:dyDescent="0.25">
      <c r="A33" s="20"/>
      <c r="B33" s="21"/>
      <c r="C33" s="22"/>
      <c r="D33" s="27">
        <f t="shared" si="0"/>
        <v>0.5</v>
      </c>
      <c r="E33" s="27" t="e">
        <f t="shared" si="1"/>
        <v>#N/A</v>
      </c>
      <c r="F33" s="28">
        <v>15</v>
      </c>
      <c r="G33" s="27">
        <v>1</v>
      </c>
      <c r="H33" s="27">
        <v>2</v>
      </c>
      <c r="I33" s="27">
        <v>3</v>
      </c>
      <c r="J33" s="27">
        <v>4</v>
      </c>
      <c r="K33" s="27">
        <v>5</v>
      </c>
      <c r="L33" s="27">
        <v>6</v>
      </c>
      <c r="M33" s="27">
        <v>7</v>
      </c>
      <c r="N33" s="28">
        <v>8</v>
      </c>
      <c r="P33" s="1"/>
    </row>
    <row r="34" spans="1:16" x14ac:dyDescent="0.25">
      <c r="A34" s="20"/>
      <c r="B34" s="21"/>
      <c r="C34" s="22"/>
      <c r="D34" s="27">
        <f t="shared" si="0"/>
        <v>0.5</v>
      </c>
      <c r="E34" s="27" t="e">
        <f t="shared" si="1"/>
        <v>#N/A</v>
      </c>
      <c r="F34" s="28">
        <v>16</v>
      </c>
      <c r="G34" s="27">
        <v>1</v>
      </c>
      <c r="H34" s="27">
        <v>2</v>
      </c>
      <c r="I34" s="27">
        <v>3</v>
      </c>
      <c r="J34" s="27">
        <v>4</v>
      </c>
      <c r="K34" s="27">
        <v>5</v>
      </c>
      <c r="L34" s="27">
        <v>6</v>
      </c>
      <c r="M34" s="27">
        <v>7</v>
      </c>
      <c r="N34" s="28">
        <v>8</v>
      </c>
    </row>
    <row r="35" spans="1:16" x14ac:dyDescent="0.25">
      <c r="A35" s="20"/>
      <c r="B35" s="21"/>
      <c r="C35" s="22"/>
      <c r="D35" s="27">
        <f t="shared" si="0"/>
        <v>0.5</v>
      </c>
      <c r="E35" s="27" t="e">
        <f t="shared" si="1"/>
        <v>#N/A</v>
      </c>
      <c r="F35" s="28">
        <v>17</v>
      </c>
      <c r="G35" s="27">
        <v>1</v>
      </c>
      <c r="H35" s="27">
        <v>2</v>
      </c>
      <c r="I35" s="27">
        <v>3</v>
      </c>
      <c r="J35" s="27">
        <v>4</v>
      </c>
      <c r="K35" s="27">
        <v>5</v>
      </c>
      <c r="L35" s="27">
        <v>6</v>
      </c>
      <c r="M35" s="27">
        <v>7</v>
      </c>
      <c r="N35" s="28">
        <v>8</v>
      </c>
    </row>
    <row r="36" spans="1:16" x14ac:dyDescent="0.25">
      <c r="A36" s="20"/>
      <c r="B36" s="21"/>
      <c r="C36" s="22"/>
      <c r="D36" s="27">
        <f t="shared" si="0"/>
        <v>0.5</v>
      </c>
      <c r="E36" s="27" t="e">
        <f t="shared" si="1"/>
        <v>#N/A</v>
      </c>
      <c r="F36" s="28">
        <v>18</v>
      </c>
      <c r="G36" s="27">
        <v>1</v>
      </c>
      <c r="H36" s="27">
        <v>2</v>
      </c>
      <c r="I36" s="27">
        <v>3</v>
      </c>
      <c r="J36" s="27">
        <v>4</v>
      </c>
      <c r="K36" s="27">
        <v>5</v>
      </c>
      <c r="L36" s="27">
        <v>6</v>
      </c>
      <c r="M36" s="27">
        <v>7</v>
      </c>
      <c r="N36" s="28">
        <v>8</v>
      </c>
    </row>
    <row r="37" spans="1:16" x14ac:dyDescent="0.25">
      <c r="A37" s="20"/>
      <c r="B37" s="21"/>
      <c r="C37" s="22"/>
      <c r="D37" s="27">
        <f t="shared" si="0"/>
        <v>0.5</v>
      </c>
      <c r="E37" s="27" t="e">
        <f t="shared" si="1"/>
        <v>#N/A</v>
      </c>
      <c r="F37" s="28">
        <v>19</v>
      </c>
      <c r="G37" s="27">
        <v>1</v>
      </c>
      <c r="H37" s="27">
        <v>2</v>
      </c>
      <c r="I37" s="27">
        <v>3</v>
      </c>
      <c r="J37" s="27">
        <v>4</v>
      </c>
      <c r="K37" s="27">
        <v>5</v>
      </c>
      <c r="L37" s="27">
        <v>6</v>
      </c>
      <c r="M37" s="27">
        <v>7</v>
      </c>
      <c r="N37" s="28">
        <v>8</v>
      </c>
    </row>
    <row r="38" spans="1:16" x14ac:dyDescent="0.25">
      <c r="A38" s="20"/>
      <c r="B38" s="21"/>
      <c r="C38" s="22"/>
      <c r="D38" s="27">
        <f t="shared" si="0"/>
        <v>0.5</v>
      </c>
      <c r="E38" s="27" t="e">
        <f t="shared" si="1"/>
        <v>#N/A</v>
      </c>
      <c r="F38" s="28">
        <v>20</v>
      </c>
      <c r="G38" s="27">
        <v>1</v>
      </c>
      <c r="H38" s="27">
        <v>2</v>
      </c>
      <c r="I38" s="27">
        <v>3</v>
      </c>
      <c r="J38" s="27">
        <v>4</v>
      </c>
      <c r="K38" s="27">
        <v>5</v>
      </c>
      <c r="L38" s="27">
        <v>6</v>
      </c>
      <c r="M38" s="27">
        <v>7</v>
      </c>
      <c r="N38" s="28">
        <v>8</v>
      </c>
    </row>
    <row r="39" spans="1:16" x14ac:dyDescent="0.25">
      <c r="A39" s="20"/>
      <c r="B39" s="21"/>
      <c r="C39" s="22"/>
      <c r="D39" s="27">
        <f t="shared" si="0"/>
        <v>0.5</v>
      </c>
      <c r="E39" s="27" t="e">
        <f t="shared" si="1"/>
        <v>#N/A</v>
      </c>
      <c r="F39" s="28">
        <v>21</v>
      </c>
      <c r="G39" s="27">
        <v>1</v>
      </c>
      <c r="H39" s="27">
        <v>2</v>
      </c>
      <c r="I39" s="27">
        <v>3</v>
      </c>
      <c r="J39" s="27">
        <v>4</v>
      </c>
      <c r="K39" s="27">
        <v>5</v>
      </c>
      <c r="L39" s="27">
        <v>6</v>
      </c>
      <c r="M39" s="27">
        <v>7</v>
      </c>
      <c r="N39" s="28">
        <v>8</v>
      </c>
    </row>
    <row r="40" spans="1:16" x14ac:dyDescent="0.25">
      <c r="A40" s="20"/>
      <c r="B40" s="21"/>
      <c r="C40" s="22"/>
      <c r="D40" s="27">
        <f t="shared" si="0"/>
        <v>0.5</v>
      </c>
      <c r="E40" s="27" t="e">
        <f t="shared" si="1"/>
        <v>#N/A</v>
      </c>
      <c r="F40" s="28">
        <v>22</v>
      </c>
      <c r="G40" s="27">
        <v>1</v>
      </c>
      <c r="H40" s="27">
        <v>2</v>
      </c>
      <c r="I40" s="27">
        <v>3</v>
      </c>
      <c r="J40" s="27">
        <v>4</v>
      </c>
      <c r="K40" s="27">
        <v>5</v>
      </c>
      <c r="L40" s="27">
        <v>6</v>
      </c>
      <c r="M40" s="27">
        <v>7</v>
      </c>
      <c r="N40" s="28">
        <v>8</v>
      </c>
    </row>
    <row r="41" spans="1:16" x14ac:dyDescent="0.25">
      <c r="A41" s="20"/>
      <c r="B41" s="21"/>
      <c r="C41" s="22"/>
      <c r="D41" s="27">
        <f t="shared" si="0"/>
        <v>0.5</v>
      </c>
      <c r="E41" s="27" t="e">
        <f t="shared" si="1"/>
        <v>#N/A</v>
      </c>
      <c r="F41" s="28">
        <v>23</v>
      </c>
      <c r="G41" s="27">
        <v>1</v>
      </c>
      <c r="H41" s="27">
        <v>2</v>
      </c>
      <c r="I41" s="27">
        <v>3</v>
      </c>
      <c r="J41" s="27">
        <v>4</v>
      </c>
      <c r="K41" s="27">
        <v>5</v>
      </c>
      <c r="L41" s="27">
        <v>6</v>
      </c>
      <c r="M41" s="27">
        <v>7</v>
      </c>
      <c r="N41" s="28">
        <v>8</v>
      </c>
    </row>
    <row r="42" spans="1:16" x14ac:dyDescent="0.25">
      <c r="A42" s="20"/>
      <c r="B42" s="21"/>
      <c r="C42" s="22"/>
      <c r="D42" s="27">
        <f t="shared" si="0"/>
        <v>0.5</v>
      </c>
      <c r="E42" s="27" t="e">
        <f t="shared" si="1"/>
        <v>#N/A</v>
      </c>
      <c r="F42" s="28">
        <v>24</v>
      </c>
      <c r="G42" s="27">
        <v>1</v>
      </c>
      <c r="H42" s="27">
        <v>2</v>
      </c>
      <c r="I42" s="27">
        <v>3</v>
      </c>
      <c r="J42" s="27">
        <v>4</v>
      </c>
      <c r="K42" s="27">
        <v>5</v>
      </c>
      <c r="L42" s="27">
        <v>6</v>
      </c>
      <c r="M42" s="27">
        <v>7</v>
      </c>
      <c r="N42" s="28">
        <v>8</v>
      </c>
    </row>
    <row r="43" spans="1:16" ht="15.75" thickBot="1" x14ac:dyDescent="0.3">
      <c r="A43" s="26"/>
      <c r="B43" s="23"/>
      <c r="C43" s="24"/>
      <c r="D43" s="27">
        <f t="shared" si="0"/>
        <v>0.5</v>
      </c>
      <c r="E43" s="27" t="e">
        <f t="shared" si="1"/>
        <v>#N/A</v>
      </c>
      <c r="F43" s="28">
        <v>25</v>
      </c>
      <c r="G43" s="27">
        <v>1</v>
      </c>
      <c r="H43" s="27">
        <v>2</v>
      </c>
      <c r="I43" s="27">
        <v>3</v>
      </c>
      <c r="J43" s="27">
        <v>4</v>
      </c>
      <c r="K43" s="27">
        <v>5</v>
      </c>
      <c r="L43" s="27">
        <v>6</v>
      </c>
      <c r="M43" s="27">
        <v>7</v>
      </c>
      <c r="N43" s="28">
        <v>8</v>
      </c>
    </row>
    <row r="44" spans="1:16" x14ac:dyDescent="0.25">
      <c r="F44" s="28"/>
      <c r="G44" s="27"/>
      <c r="H44" s="27"/>
      <c r="I44" s="27"/>
      <c r="J44" s="27"/>
      <c r="K44" s="27"/>
      <c r="L44" s="27"/>
      <c r="M44" s="27"/>
      <c r="N44" s="28"/>
    </row>
    <row r="45" spans="1:16" x14ac:dyDescent="0.25">
      <c r="L45" s="3" t="s">
        <v>15</v>
      </c>
    </row>
    <row r="47" spans="1:16" x14ac:dyDescent="0.25">
      <c r="A47" s="2"/>
    </row>
    <row r="49" spans="1:1" x14ac:dyDescent="0.25">
      <c r="A49" s="31"/>
    </row>
  </sheetData>
  <pageMargins left="0.70866141732283472" right="0" top="0.78740157480314965" bottom="0.78740157480314965" header="0.31496062992125984" footer="0.31496062992125984"/>
  <pageSetup paperSize="9" orientation="portrait" horizontalDpi="1200" verticalDpi="12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9"/>
  <sheetViews>
    <sheetView workbookViewId="0">
      <selection activeCell="B19" sqref="B19"/>
    </sheetView>
    <sheetView tabSelected="1" workbookViewId="1">
      <selection activeCell="A18" sqref="A18:C18"/>
    </sheetView>
  </sheetViews>
  <sheetFormatPr baseColWidth="10" defaultRowHeight="15" x14ac:dyDescent="0.25"/>
  <cols>
    <col min="1" max="1" width="9.7109375" customWidth="1"/>
    <col min="2" max="3" width="8.140625" customWidth="1"/>
    <col min="4" max="4" width="6.42578125" customWidth="1"/>
    <col min="5" max="5" width="1.5703125" customWidth="1"/>
    <col min="6" max="6" width="9.28515625" customWidth="1"/>
    <col min="7" max="13" width="6.28515625" style="3" customWidth="1"/>
    <col min="14" max="14" width="7.140625" customWidth="1"/>
  </cols>
  <sheetData>
    <row r="1" spans="1:16" x14ac:dyDescent="0.25">
      <c r="A1" s="2" t="s">
        <v>31</v>
      </c>
    </row>
    <row r="3" spans="1:16" x14ac:dyDescent="0.25">
      <c r="A3" s="3" t="s">
        <v>10</v>
      </c>
      <c r="B3" s="4" t="s">
        <v>23</v>
      </c>
      <c r="C3" s="5" t="s">
        <v>11</v>
      </c>
      <c r="D3" s="6"/>
      <c r="E3" s="3"/>
    </row>
    <row r="4" spans="1:16" ht="15.75" x14ac:dyDescent="0.25">
      <c r="A4" s="3" t="s">
        <v>32</v>
      </c>
      <c r="B4" s="4" t="s">
        <v>22</v>
      </c>
      <c r="C4" s="5" t="s">
        <v>11</v>
      </c>
      <c r="D4" s="44">
        <v>10180358</v>
      </c>
      <c r="E4" s="3"/>
      <c r="G4" s="29" t="s">
        <v>2</v>
      </c>
      <c r="H4" s="29" t="s">
        <v>3</v>
      </c>
      <c r="I4" s="29" t="s">
        <v>4</v>
      </c>
      <c r="J4" s="29" t="s">
        <v>5</v>
      </c>
      <c r="K4" s="29" t="s">
        <v>6</v>
      </c>
      <c r="L4" s="29" t="s">
        <v>7</v>
      </c>
      <c r="M4" s="29" t="s">
        <v>8</v>
      </c>
    </row>
    <row r="5" spans="1:16" ht="15.75" x14ac:dyDescent="0.25">
      <c r="A5" s="3"/>
      <c r="B5" s="3"/>
      <c r="C5" s="3"/>
      <c r="D5" s="3"/>
      <c r="E5" s="3"/>
      <c r="G5" s="43">
        <f>$C$6-(3*$C$7)</f>
        <v>7.6</v>
      </c>
      <c r="H5" s="43">
        <f>$C$6-(2*$C$7)</f>
        <v>7.9</v>
      </c>
      <c r="I5" s="43">
        <f>$C$6-(1*$C$7)</f>
        <v>8.1999999999999993</v>
      </c>
      <c r="J5" s="43">
        <f>$C$6-(0*$C$7)</f>
        <v>8.5</v>
      </c>
      <c r="K5" s="43">
        <f>$C$6+(1*$C$7)</f>
        <v>8.8000000000000007</v>
      </c>
      <c r="L5" s="43">
        <f>$C$6+(2*$C$7)</f>
        <v>9.1</v>
      </c>
      <c r="M5" s="43">
        <f>$C$6+(3*$C$7)</f>
        <v>9.4</v>
      </c>
    </row>
    <row r="6" spans="1:16" x14ac:dyDescent="0.25">
      <c r="A6" s="3" t="s">
        <v>33</v>
      </c>
      <c r="B6" s="3"/>
      <c r="C6" s="6">
        <v>8.5</v>
      </c>
      <c r="D6" s="3" t="s">
        <v>24</v>
      </c>
      <c r="E6" s="3"/>
    </row>
    <row r="7" spans="1:16" x14ac:dyDescent="0.25">
      <c r="A7" s="3" t="s">
        <v>34</v>
      </c>
      <c r="B7" s="3"/>
      <c r="C7" s="6">
        <v>0.3</v>
      </c>
      <c r="D7" s="3" t="str">
        <f>D6</f>
        <v>%</v>
      </c>
      <c r="E7" s="3"/>
      <c r="F7" s="28"/>
      <c r="G7" s="27"/>
      <c r="H7" s="27"/>
      <c r="I7" s="27"/>
      <c r="J7" s="27"/>
      <c r="K7" s="27"/>
      <c r="L7" s="27"/>
      <c r="M7" s="27"/>
      <c r="N7" s="28"/>
    </row>
    <row r="8" spans="1:16" x14ac:dyDescent="0.25">
      <c r="A8" s="3"/>
      <c r="B8" s="3"/>
      <c r="C8" s="3"/>
      <c r="D8" s="3"/>
      <c r="E8" s="3"/>
      <c r="F8" s="28"/>
      <c r="G8" s="27"/>
      <c r="H8" s="27"/>
      <c r="I8" s="27"/>
      <c r="J8" s="27"/>
      <c r="K8" s="27"/>
      <c r="L8" s="27"/>
      <c r="M8" s="27"/>
      <c r="N8" s="28"/>
      <c r="P8" s="1"/>
    </row>
    <row r="9" spans="1:16" x14ac:dyDescent="0.25">
      <c r="A9" s="7" t="s">
        <v>35</v>
      </c>
      <c r="B9" s="8"/>
      <c r="C9" s="9">
        <v>0.09</v>
      </c>
      <c r="D9" s="10"/>
      <c r="E9" s="11"/>
      <c r="F9" s="28"/>
      <c r="G9" s="27"/>
      <c r="H9" s="27"/>
      <c r="I9" s="27"/>
      <c r="J9" s="27"/>
      <c r="K9" s="27"/>
      <c r="L9" s="27"/>
      <c r="M9" s="27"/>
      <c r="N9" s="28"/>
      <c r="P9" s="1"/>
    </row>
    <row r="10" spans="1:16" x14ac:dyDescent="0.25">
      <c r="A10" s="8" t="s">
        <v>36</v>
      </c>
      <c r="B10" s="8"/>
      <c r="C10" s="12">
        <v>7.6</v>
      </c>
      <c r="D10" s="12">
        <v>9.4</v>
      </c>
      <c r="E10" s="8"/>
      <c r="F10" s="28"/>
      <c r="G10" s="27"/>
      <c r="H10" s="27"/>
      <c r="I10" s="27"/>
      <c r="J10" s="27"/>
      <c r="K10" s="27"/>
      <c r="L10" s="27"/>
      <c r="M10" s="27"/>
      <c r="N10" s="28"/>
      <c r="P10" s="1"/>
    </row>
    <row r="11" spans="1:16" x14ac:dyDescent="0.25">
      <c r="A11" s="8" t="s">
        <v>37</v>
      </c>
      <c r="B11" s="8"/>
      <c r="C11" s="13">
        <f>AVERAGE(C10:D10)</f>
        <v>8.5</v>
      </c>
      <c r="D11" s="13"/>
      <c r="E11" s="8"/>
      <c r="F11" s="28"/>
      <c r="G11" s="27"/>
      <c r="H11" s="27"/>
      <c r="I11" s="27"/>
      <c r="J11" s="27"/>
      <c r="K11" s="27"/>
      <c r="L11" s="27"/>
      <c r="M11" s="27"/>
      <c r="N11" s="28"/>
      <c r="P11" s="1"/>
    </row>
    <row r="12" spans="1:16" x14ac:dyDescent="0.25">
      <c r="A12" s="8" t="s">
        <v>38</v>
      </c>
      <c r="B12" s="8"/>
      <c r="C12" s="25">
        <f>IF(((D10-C10)/6)&lt;((C6*C9)/3),(D10-C10)/6,(C6*C9/3))</f>
        <v>0.255</v>
      </c>
      <c r="D12" s="10"/>
      <c r="E12" s="8"/>
      <c r="F12" s="28"/>
      <c r="G12" s="27"/>
      <c r="H12" s="27"/>
      <c r="I12" s="27"/>
      <c r="J12" s="27"/>
      <c r="K12" s="27"/>
      <c r="L12" s="27"/>
      <c r="M12" s="27"/>
      <c r="N12" s="28"/>
      <c r="P12" s="1"/>
    </row>
    <row r="13" spans="1:16" x14ac:dyDescent="0.25">
      <c r="A13" s="3"/>
      <c r="B13" s="3"/>
      <c r="C13" s="3"/>
      <c r="D13" s="3"/>
      <c r="E13" s="3"/>
      <c r="F13" s="28"/>
      <c r="G13" s="27"/>
      <c r="H13" s="27"/>
      <c r="I13" s="27"/>
      <c r="J13" s="27"/>
      <c r="K13" s="27"/>
      <c r="L13" s="27"/>
      <c r="M13" s="27"/>
      <c r="N13" s="28"/>
      <c r="P13" s="1"/>
    </row>
    <row r="14" spans="1:16" x14ac:dyDescent="0.25">
      <c r="A14" s="14" t="s">
        <v>39</v>
      </c>
      <c r="B14" s="3"/>
      <c r="C14" s="3"/>
      <c r="D14" s="3"/>
      <c r="E14" s="3"/>
      <c r="F14" s="28"/>
      <c r="G14" s="27"/>
      <c r="H14" s="27"/>
      <c r="I14" s="27"/>
      <c r="J14" s="27"/>
      <c r="K14" s="27"/>
      <c r="L14" s="27"/>
      <c r="M14" s="27"/>
      <c r="N14" s="28"/>
      <c r="P14" s="1"/>
    </row>
    <row r="15" spans="1:16" x14ac:dyDescent="0.25">
      <c r="A15" s="3" t="s">
        <v>40</v>
      </c>
      <c r="B15" s="15" t="e">
        <f>AVERAGE(B19:B43)</f>
        <v>#DIV/0!</v>
      </c>
      <c r="C15" s="3" t="s">
        <v>13</v>
      </c>
      <c r="D15" s="16" t="e">
        <f>(B15-C6)/C6</f>
        <v>#DIV/0!</v>
      </c>
      <c r="E15" s="3"/>
      <c r="F15" s="28"/>
      <c r="G15" s="27"/>
      <c r="H15" s="27"/>
      <c r="I15" s="27"/>
      <c r="J15" s="27"/>
      <c r="K15" s="27"/>
      <c r="L15" s="27"/>
      <c r="M15" s="27"/>
      <c r="N15" s="28"/>
      <c r="P15" s="1"/>
    </row>
    <row r="16" spans="1:16" x14ac:dyDescent="0.25">
      <c r="A16" s="3" t="s">
        <v>41</v>
      </c>
      <c r="B16" s="15" t="e">
        <f>STDEV(B19:B43)</f>
        <v>#DIV/0!</v>
      </c>
      <c r="C16" s="3" t="s">
        <v>12</v>
      </c>
      <c r="D16" s="16" t="e">
        <f>B16/B15</f>
        <v>#DIV/0!</v>
      </c>
      <c r="E16" s="3"/>
      <c r="F16" s="28"/>
      <c r="G16" s="27"/>
      <c r="H16" s="27"/>
      <c r="I16" s="27"/>
      <c r="J16" s="27"/>
      <c r="K16" s="27"/>
      <c r="L16" s="27"/>
      <c r="M16" s="27"/>
      <c r="N16" s="28"/>
      <c r="P16" s="1"/>
    </row>
    <row r="17" spans="1:16" ht="15.75" thickBot="1" x14ac:dyDescent="0.3">
      <c r="A17" s="3"/>
      <c r="B17" s="3"/>
      <c r="C17" s="3"/>
      <c r="D17" s="3"/>
      <c r="E17" s="3"/>
      <c r="F17" s="28"/>
      <c r="G17" s="27"/>
      <c r="H17" s="27"/>
      <c r="I17" s="27"/>
      <c r="J17" s="27"/>
      <c r="K17" s="27"/>
      <c r="L17" s="27"/>
      <c r="M17" s="27"/>
      <c r="N17" s="28"/>
      <c r="P17" s="1"/>
    </row>
    <row r="18" spans="1:16" x14ac:dyDescent="0.25">
      <c r="A18" s="17" t="s">
        <v>42</v>
      </c>
      <c r="B18" s="18" t="s">
        <v>43</v>
      </c>
      <c r="C18" s="19" t="s">
        <v>44</v>
      </c>
      <c r="D18" s="27"/>
      <c r="E18" s="27"/>
      <c r="F18" s="28">
        <v>0</v>
      </c>
      <c r="G18" s="27">
        <v>1</v>
      </c>
      <c r="H18" s="27">
        <v>2</v>
      </c>
      <c r="I18" s="27">
        <v>3</v>
      </c>
      <c r="J18" s="27">
        <v>4</v>
      </c>
      <c r="K18" s="27">
        <v>5</v>
      </c>
      <c r="L18" s="27">
        <v>6</v>
      </c>
      <c r="M18" s="27">
        <v>7</v>
      </c>
      <c r="N18" s="28">
        <v>8</v>
      </c>
      <c r="P18" s="1"/>
    </row>
    <row r="19" spans="1:16" x14ac:dyDescent="0.25">
      <c r="A19" s="20"/>
      <c r="B19" s="38"/>
      <c r="C19" s="22"/>
      <c r="D19" s="27">
        <f>IF(ABS((B19-$C$6)/$C$7)&gt;3.5,(3.5*(B19-$C$6)/ABS(B19-$C$6))+4,(B19-$C$6)/$C$7+4)</f>
        <v>0.5</v>
      </c>
      <c r="E19" s="27" t="e">
        <f>IF(B19&gt;0,D19,#N/A)</f>
        <v>#N/A</v>
      </c>
      <c r="F19" s="28">
        <v>1</v>
      </c>
      <c r="G19" s="27">
        <v>1</v>
      </c>
      <c r="H19" s="27">
        <v>2</v>
      </c>
      <c r="I19" s="27">
        <v>3</v>
      </c>
      <c r="J19" s="27">
        <v>4</v>
      </c>
      <c r="K19" s="27">
        <v>5</v>
      </c>
      <c r="L19" s="27">
        <v>6</v>
      </c>
      <c r="M19" s="27">
        <v>7</v>
      </c>
      <c r="N19" s="28">
        <v>8</v>
      </c>
      <c r="P19" s="1"/>
    </row>
    <row r="20" spans="1:16" x14ac:dyDescent="0.25">
      <c r="A20" s="20"/>
      <c r="B20" s="38"/>
      <c r="C20" s="22"/>
      <c r="D20" s="27">
        <f t="shared" ref="D20:D43" si="0">IF(ABS((B20-$C$6)/$C$7)&gt;3.5,(3.5*(B20-$C$6)/ABS(B20-$C$6))+4,(B20-$C$6)/$C$7+4)</f>
        <v>0.5</v>
      </c>
      <c r="E20" s="27" t="e">
        <f t="shared" ref="E20:E43" si="1">IF(B20&gt;0,D20,#N/A)</f>
        <v>#N/A</v>
      </c>
      <c r="F20" s="28">
        <v>2</v>
      </c>
      <c r="G20" s="27">
        <v>1</v>
      </c>
      <c r="H20" s="27">
        <v>2</v>
      </c>
      <c r="I20" s="27">
        <v>3</v>
      </c>
      <c r="J20" s="27">
        <v>4</v>
      </c>
      <c r="K20" s="27">
        <v>5</v>
      </c>
      <c r="L20" s="27">
        <v>6</v>
      </c>
      <c r="M20" s="27">
        <v>7</v>
      </c>
      <c r="N20" s="28">
        <v>8</v>
      </c>
      <c r="P20" s="1"/>
    </row>
    <row r="21" spans="1:16" x14ac:dyDescent="0.25">
      <c r="A21" s="20"/>
      <c r="B21" s="38"/>
      <c r="C21" s="22"/>
      <c r="D21" s="27">
        <f t="shared" si="0"/>
        <v>0.5</v>
      </c>
      <c r="E21" s="27" t="e">
        <f t="shared" si="1"/>
        <v>#N/A</v>
      </c>
      <c r="F21" s="28">
        <v>3</v>
      </c>
      <c r="G21" s="27">
        <v>1</v>
      </c>
      <c r="H21" s="27">
        <v>2</v>
      </c>
      <c r="I21" s="27">
        <v>3</v>
      </c>
      <c r="J21" s="27">
        <v>4</v>
      </c>
      <c r="K21" s="27">
        <v>5</v>
      </c>
      <c r="L21" s="27">
        <v>6</v>
      </c>
      <c r="M21" s="27">
        <v>7</v>
      </c>
      <c r="N21" s="28">
        <v>8</v>
      </c>
      <c r="P21" s="1"/>
    </row>
    <row r="22" spans="1:16" x14ac:dyDescent="0.25">
      <c r="A22" s="20"/>
      <c r="B22" s="38"/>
      <c r="C22" s="22"/>
      <c r="D22" s="27">
        <f t="shared" si="0"/>
        <v>0.5</v>
      </c>
      <c r="E22" s="27" t="e">
        <f t="shared" si="1"/>
        <v>#N/A</v>
      </c>
      <c r="F22" s="28">
        <v>4</v>
      </c>
      <c r="G22" s="27">
        <v>1</v>
      </c>
      <c r="H22" s="27">
        <v>2</v>
      </c>
      <c r="I22" s="27">
        <v>3</v>
      </c>
      <c r="J22" s="27">
        <v>4</v>
      </c>
      <c r="K22" s="27">
        <v>5</v>
      </c>
      <c r="L22" s="27">
        <v>6</v>
      </c>
      <c r="M22" s="27">
        <v>7</v>
      </c>
      <c r="N22" s="28">
        <v>8</v>
      </c>
      <c r="P22" s="1"/>
    </row>
    <row r="23" spans="1:16" x14ac:dyDescent="0.25">
      <c r="A23" s="20"/>
      <c r="B23" s="38"/>
      <c r="C23" s="22"/>
      <c r="D23" s="27">
        <f t="shared" si="0"/>
        <v>0.5</v>
      </c>
      <c r="E23" s="27" t="e">
        <f t="shared" si="1"/>
        <v>#N/A</v>
      </c>
      <c r="F23" s="28">
        <v>5</v>
      </c>
      <c r="G23" s="27">
        <v>1</v>
      </c>
      <c r="H23" s="27">
        <v>2</v>
      </c>
      <c r="I23" s="27">
        <v>3</v>
      </c>
      <c r="J23" s="27">
        <v>4</v>
      </c>
      <c r="K23" s="27">
        <v>5</v>
      </c>
      <c r="L23" s="27">
        <v>6</v>
      </c>
      <c r="M23" s="27">
        <v>7</v>
      </c>
      <c r="N23" s="28">
        <v>8</v>
      </c>
      <c r="P23" s="1"/>
    </row>
    <row r="24" spans="1:16" x14ac:dyDescent="0.25">
      <c r="A24" s="20"/>
      <c r="B24" s="38"/>
      <c r="C24" s="22"/>
      <c r="D24" s="27">
        <f t="shared" si="0"/>
        <v>0.5</v>
      </c>
      <c r="E24" s="27" t="e">
        <f t="shared" si="1"/>
        <v>#N/A</v>
      </c>
      <c r="F24" s="28">
        <v>6</v>
      </c>
      <c r="G24" s="27">
        <v>1</v>
      </c>
      <c r="H24" s="27">
        <v>2</v>
      </c>
      <c r="I24" s="27">
        <v>3</v>
      </c>
      <c r="J24" s="27">
        <v>4</v>
      </c>
      <c r="K24" s="27">
        <v>5</v>
      </c>
      <c r="L24" s="27">
        <v>6</v>
      </c>
      <c r="M24" s="27">
        <v>7</v>
      </c>
      <c r="N24" s="28">
        <v>8</v>
      </c>
      <c r="P24" s="1"/>
    </row>
    <row r="25" spans="1:16" x14ac:dyDescent="0.25">
      <c r="A25" s="20"/>
      <c r="B25" s="38"/>
      <c r="C25" s="22"/>
      <c r="D25" s="27">
        <f t="shared" si="0"/>
        <v>0.5</v>
      </c>
      <c r="E25" s="27" t="e">
        <f t="shared" si="1"/>
        <v>#N/A</v>
      </c>
      <c r="F25" s="28">
        <v>7</v>
      </c>
      <c r="G25" s="27">
        <v>1</v>
      </c>
      <c r="H25" s="27">
        <v>2</v>
      </c>
      <c r="I25" s="27">
        <v>3</v>
      </c>
      <c r="J25" s="27">
        <v>4</v>
      </c>
      <c r="K25" s="27">
        <v>5</v>
      </c>
      <c r="L25" s="27">
        <v>6</v>
      </c>
      <c r="M25" s="27">
        <v>7</v>
      </c>
      <c r="N25" s="28">
        <v>8</v>
      </c>
      <c r="P25" s="1"/>
    </row>
    <row r="26" spans="1:16" x14ac:dyDescent="0.25">
      <c r="A26" s="20"/>
      <c r="B26" s="38"/>
      <c r="C26" s="22"/>
      <c r="D26" s="27">
        <f t="shared" si="0"/>
        <v>0.5</v>
      </c>
      <c r="E26" s="27" t="e">
        <f t="shared" si="1"/>
        <v>#N/A</v>
      </c>
      <c r="F26" s="28">
        <v>8</v>
      </c>
      <c r="G26" s="27">
        <v>1</v>
      </c>
      <c r="H26" s="27">
        <v>2</v>
      </c>
      <c r="I26" s="27">
        <v>3</v>
      </c>
      <c r="J26" s="27">
        <v>4</v>
      </c>
      <c r="K26" s="27">
        <v>5</v>
      </c>
      <c r="L26" s="27">
        <v>6</v>
      </c>
      <c r="M26" s="27">
        <v>7</v>
      </c>
      <c r="N26" s="28">
        <v>8</v>
      </c>
      <c r="P26" s="1"/>
    </row>
    <row r="27" spans="1:16" x14ac:dyDescent="0.25">
      <c r="A27" s="20"/>
      <c r="B27" s="38"/>
      <c r="C27" s="22"/>
      <c r="D27" s="27">
        <f t="shared" si="0"/>
        <v>0.5</v>
      </c>
      <c r="E27" s="27" t="e">
        <f t="shared" si="1"/>
        <v>#N/A</v>
      </c>
      <c r="F27" s="28">
        <v>9</v>
      </c>
      <c r="G27" s="27">
        <v>1</v>
      </c>
      <c r="H27" s="27">
        <v>2</v>
      </c>
      <c r="I27" s="27">
        <v>3</v>
      </c>
      <c r="J27" s="27">
        <v>4</v>
      </c>
      <c r="K27" s="27">
        <v>5</v>
      </c>
      <c r="L27" s="27">
        <v>6</v>
      </c>
      <c r="M27" s="27">
        <v>7</v>
      </c>
      <c r="N27" s="28">
        <v>8</v>
      </c>
      <c r="P27" s="1"/>
    </row>
    <row r="28" spans="1:16" x14ac:dyDescent="0.25">
      <c r="A28" s="20"/>
      <c r="B28" s="38"/>
      <c r="C28" s="22"/>
      <c r="D28" s="27">
        <f t="shared" si="0"/>
        <v>0.5</v>
      </c>
      <c r="E28" s="27" t="e">
        <f t="shared" si="1"/>
        <v>#N/A</v>
      </c>
      <c r="F28" s="28">
        <v>10</v>
      </c>
      <c r="G28" s="27">
        <v>1</v>
      </c>
      <c r="H28" s="27">
        <v>2</v>
      </c>
      <c r="I28" s="27">
        <v>3</v>
      </c>
      <c r="J28" s="27">
        <v>4</v>
      </c>
      <c r="K28" s="27">
        <v>5</v>
      </c>
      <c r="L28" s="27">
        <v>6</v>
      </c>
      <c r="M28" s="27">
        <v>7</v>
      </c>
      <c r="N28" s="28">
        <v>8</v>
      </c>
      <c r="P28" s="1"/>
    </row>
    <row r="29" spans="1:16" x14ac:dyDescent="0.25">
      <c r="A29" s="20"/>
      <c r="B29" s="38"/>
      <c r="C29" s="22"/>
      <c r="D29" s="27">
        <f t="shared" si="0"/>
        <v>0.5</v>
      </c>
      <c r="E29" s="27" t="e">
        <f t="shared" si="1"/>
        <v>#N/A</v>
      </c>
      <c r="F29" s="28">
        <v>11</v>
      </c>
      <c r="G29" s="27">
        <v>1</v>
      </c>
      <c r="H29" s="27">
        <v>2</v>
      </c>
      <c r="I29" s="27">
        <v>3</v>
      </c>
      <c r="J29" s="27">
        <v>4</v>
      </c>
      <c r="K29" s="27">
        <v>5</v>
      </c>
      <c r="L29" s="27">
        <v>6</v>
      </c>
      <c r="M29" s="27">
        <v>7</v>
      </c>
      <c r="N29" s="28">
        <v>8</v>
      </c>
      <c r="P29" s="1"/>
    </row>
    <row r="30" spans="1:16" x14ac:dyDescent="0.25">
      <c r="A30" s="20"/>
      <c r="B30" s="38"/>
      <c r="C30" s="22"/>
      <c r="D30" s="27">
        <f t="shared" si="0"/>
        <v>0.5</v>
      </c>
      <c r="E30" s="27" t="e">
        <f t="shared" si="1"/>
        <v>#N/A</v>
      </c>
      <c r="F30" s="28">
        <v>12</v>
      </c>
      <c r="G30" s="27">
        <v>1</v>
      </c>
      <c r="H30" s="27">
        <v>2</v>
      </c>
      <c r="I30" s="27">
        <v>3</v>
      </c>
      <c r="J30" s="27">
        <v>4</v>
      </c>
      <c r="K30" s="27">
        <v>5</v>
      </c>
      <c r="L30" s="27">
        <v>6</v>
      </c>
      <c r="M30" s="27">
        <v>7</v>
      </c>
      <c r="N30" s="28">
        <v>8</v>
      </c>
      <c r="P30" s="1"/>
    </row>
    <row r="31" spans="1:16" x14ac:dyDescent="0.25">
      <c r="A31" s="20"/>
      <c r="B31" s="38"/>
      <c r="C31" s="22"/>
      <c r="D31" s="27">
        <f t="shared" si="0"/>
        <v>0.5</v>
      </c>
      <c r="E31" s="27" t="e">
        <f t="shared" si="1"/>
        <v>#N/A</v>
      </c>
      <c r="F31" s="28">
        <v>13</v>
      </c>
      <c r="G31" s="27">
        <v>1</v>
      </c>
      <c r="H31" s="27">
        <v>2</v>
      </c>
      <c r="I31" s="27">
        <v>3</v>
      </c>
      <c r="J31" s="27">
        <v>4</v>
      </c>
      <c r="K31" s="27">
        <v>5</v>
      </c>
      <c r="L31" s="27">
        <v>6</v>
      </c>
      <c r="M31" s="27">
        <v>7</v>
      </c>
      <c r="N31" s="28">
        <v>8</v>
      </c>
      <c r="P31" s="1"/>
    </row>
    <row r="32" spans="1:16" x14ac:dyDescent="0.25">
      <c r="A32" s="20"/>
      <c r="B32" s="38"/>
      <c r="C32" s="22"/>
      <c r="D32" s="27">
        <f t="shared" si="0"/>
        <v>0.5</v>
      </c>
      <c r="E32" s="27" t="e">
        <f t="shared" si="1"/>
        <v>#N/A</v>
      </c>
      <c r="F32" s="28">
        <v>14</v>
      </c>
      <c r="G32" s="27">
        <v>1</v>
      </c>
      <c r="H32" s="27">
        <v>2</v>
      </c>
      <c r="I32" s="27">
        <v>3</v>
      </c>
      <c r="J32" s="27">
        <v>4</v>
      </c>
      <c r="K32" s="27">
        <v>5</v>
      </c>
      <c r="L32" s="27">
        <v>6</v>
      </c>
      <c r="M32" s="27">
        <v>7</v>
      </c>
      <c r="N32" s="28">
        <v>8</v>
      </c>
      <c r="P32" s="1"/>
    </row>
    <row r="33" spans="1:16" x14ac:dyDescent="0.25">
      <c r="A33" s="20"/>
      <c r="B33" s="38"/>
      <c r="C33" s="22"/>
      <c r="D33" s="27">
        <f t="shared" si="0"/>
        <v>0.5</v>
      </c>
      <c r="E33" s="27" t="e">
        <f t="shared" si="1"/>
        <v>#N/A</v>
      </c>
      <c r="F33" s="28">
        <v>15</v>
      </c>
      <c r="G33" s="27">
        <v>1</v>
      </c>
      <c r="H33" s="27">
        <v>2</v>
      </c>
      <c r="I33" s="27">
        <v>3</v>
      </c>
      <c r="J33" s="27">
        <v>4</v>
      </c>
      <c r="K33" s="27">
        <v>5</v>
      </c>
      <c r="L33" s="27">
        <v>6</v>
      </c>
      <c r="M33" s="27">
        <v>7</v>
      </c>
      <c r="N33" s="28">
        <v>8</v>
      </c>
      <c r="P33" s="1"/>
    </row>
    <row r="34" spans="1:16" x14ac:dyDescent="0.25">
      <c r="A34" s="20"/>
      <c r="B34" s="38"/>
      <c r="C34" s="22"/>
      <c r="D34" s="27">
        <f t="shared" si="0"/>
        <v>0.5</v>
      </c>
      <c r="E34" s="27" t="e">
        <f t="shared" si="1"/>
        <v>#N/A</v>
      </c>
      <c r="F34" s="28">
        <v>16</v>
      </c>
      <c r="G34" s="27">
        <v>1</v>
      </c>
      <c r="H34" s="27">
        <v>2</v>
      </c>
      <c r="I34" s="27">
        <v>3</v>
      </c>
      <c r="J34" s="27">
        <v>4</v>
      </c>
      <c r="K34" s="27">
        <v>5</v>
      </c>
      <c r="L34" s="27">
        <v>6</v>
      </c>
      <c r="M34" s="27">
        <v>7</v>
      </c>
      <c r="N34" s="28">
        <v>8</v>
      </c>
    </row>
    <row r="35" spans="1:16" x14ac:dyDescent="0.25">
      <c r="A35" s="20"/>
      <c r="B35" s="38"/>
      <c r="C35" s="22"/>
      <c r="D35" s="27">
        <f t="shared" si="0"/>
        <v>0.5</v>
      </c>
      <c r="E35" s="27" t="e">
        <f t="shared" si="1"/>
        <v>#N/A</v>
      </c>
      <c r="F35" s="28">
        <v>17</v>
      </c>
      <c r="G35" s="27">
        <v>1</v>
      </c>
      <c r="H35" s="27">
        <v>2</v>
      </c>
      <c r="I35" s="27">
        <v>3</v>
      </c>
      <c r="J35" s="27">
        <v>4</v>
      </c>
      <c r="K35" s="27">
        <v>5</v>
      </c>
      <c r="L35" s="27">
        <v>6</v>
      </c>
      <c r="M35" s="27">
        <v>7</v>
      </c>
      <c r="N35" s="28">
        <v>8</v>
      </c>
    </row>
    <row r="36" spans="1:16" x14ac:dyDescent="0.25">
      <c r="A36" s="20"/>
      <c r="B36" s="38"/>
      <c r="C36" s="22"/>
      <c r="D36" s="27">
        <f t="shared" si="0"/>
        <v>0.5</v>
      </c>
      <c r="E36" s="27" t="e">
        <f t="shared" si="1"/>
        <v>#N/A</v>
      </c>
      <c r="F36" s="28">
        <v>18</v>
      </c>
      <c r="G36" s="27">
        <v>1</v>
      </c>
      <c r="H36" s="27">
        <v>2</v>
      </c>
      <c r="I36" s="27">
        <v>3</v>
      </c>
      <c r="J36" s="27">
        <v>4</v>
      </c>
      <c r="K36" s="27">
        <v>5</v>
      </c>
      <c r="L36" s="27">
        <v>6</v>
      </c>
      <c r="M36" s="27">
        <v>7</v>
      </c>
      <c r="N36" s="28">
        <v>8</v>
      </c>
    </row>
    <row r="37" spans="1:16" x14ac:dyDescent="0.25">
      <c r="A37" s="20"/>
      <c r="B37" s="38"/>
      <c r="C37" s="22"/>
      <c r="D37" s="27">
        <f t="shared" si="0"/>
        <v>0.5</v>
      </c>
      <c r="E37" s="27" t="e">
        <f t="shared" si="1"/>
        <v>#N/A</v>
      </c>
      <c r="F37" s="28">
        <v>19</v>
      </c>
      <c r="G37" s="27">
        <v>1</v>
      </c>
      <c r="H37" s="27">
        <v>2</v>
      </c>
      <c r="I37" s="27">
        <v>3</v>
      </c>
      <c r="J37" s="27">
        <v>4</v>
      </c>
      <c r="K37" s="27">
        <v>5</v>
      </c>
      <c r="L37" s="27">
        <v>6</v>
      </c>
      <c r="M37" s="27">
        <v>7</v>
      </c>
      <c r="N37" s="28">
        <v>8</v>
      </c>
    </row>
    <row r="38" spans="1:16" x14ac:dyDescent="0.25">
      <c r="A38" s="20"/>
      <c r="B38" s="38"/>
      <c r="C38" s="22"/>
      <c r="D38" s="27">
        <f t="shared" si="0"/>
        <v>0.5</v>
      </c>
      <c r="E38" s="27" t="e">
        <f t="shared" si="1"/>
        <v>#N/A</v>
      </c>
      <c r="F38" s="28">
        <v>20</v>
      </c>
      <c r="G38" s="27">
        <v>1</v>
      </c>
      <c r="H38" s="27">
        <v>2</v>
      </c>
      <c r="I38" s="27">
        <v>3</v>
      </c>
      <c r="J38" s="27">
        <v>4</v>
      </c>
      <c r="K38" s="27">
        <v>5</v>
      </c>
      <c r="L38" s="27">
        <v>6</v>
      </c>
      <c r="M38" s="27">
        <v>7</v>
      </c>
      <c r="N38" s="28">
        <v>8</v>
      </c>
    </row>
    <row r="39" spans="1:16" x14ac:dyDescent="0.25">
      <c r="A39" s="20"/>
      <c r="B39" s="38"/>
      <c r="C39" s="22"/>
      <c r="D39" s="27">
        <f t="shared" si="0"/>
        <v>0.5</v>
      </c>
      <c r="E39" s="27" t="e">
        <f t="shared" si="1"/>
        <v>#N/A</v>
      </c>
      <c r="F39" s="28">
        <v>21</v>
      </c>
      <c r="G39" s="27">
        <v>1</v>
      </c>
      <c r="H39" s="27">
        <v>2</v>
      </c>
      <c r="I39" s="27">
        <v>3</v>
      </c>
      <c r="J39" s="27">
        <v>4</v>
      </c>
      <c r="K39" s="27">
        <v>5</v>
      </c>
      <c r="L39" s="27">
        <v>6</v>
      </c>
      <c r="M39" s="27">
        <v>7</v>
      </c>
      <c r="N39" s="28">
        <v>8</v>
      </c>
    </row>
    <row r="40" spans="1:16" x14ac:dyDescent="0.25">
      <c r="A40" s="20"/>
      <c r="B40" s="38"/>
      <c r="C40" s="22"/>
      <c r="D40" s="27">
        <f t="shared" si="0"/>
        <v>0.5</v>
      </c>
      <c r="E40" s="27" t="e">
        <f t="shared" si="1"/>
        <v>#N/A</v>
      </c>
      <c r="F40" s="28">
        <v>22</v>
      </c>
      <c r="G40" s="27">
        <v>1</v>
      </c>
      <c r="H40" s="27">
        <v>2</v>
      </c>
      <c r="I40" s="27">
        <v>3</v>
      </c>
      <c r="J40" s="27">
        <v>4</v>
      </c>
      <c r="K40" s="27">
        <v>5</v>
      </c>
      <c r="L40" s="27">
        <v>6</v>
      </c>
      <c r="M40" s="27">
        <v>7</v>
      </c>
      <c r="N40" s="28">
        <v>8</v>
      </c>
    </row>
    <row r="41" spans="1:16" x14ac:dyDescent="0.25">
      <c r="A41" s="20"/>
      <c r="B41" s="38"/>
      <c r="C41" s="22"/>
      <c r="D41" s="27">
        <f t="shared" si="0"/>
        <v>0.5</v>
      </c>
      <c r="E41" s="27" t="e">
        <f t="shared" si="1"/>
        <v>#N/A</v>
      </c>
      <c r="F41" s="28">
        <v>23</v>
      </c>
      <c r="G41" s="27">
        <v>1</v>
      </c>
      <c r="H41" s="27">
        <v>2</v>
      </c>
      <c r="I41" s="27">
        <v>3</v>
      </c>
      <c r="J41" s="27">
        <v>4</v>
      </c>
      <c r="K41" s="27">
        <v>5</v>
      </c>
      <c r="L41" s="27">
        <v>6</v>
      </c>
      <c r="M41" s="27">
        <v>7</v>
      </c>
      <c r="N41" s="28">
        <v>8</v>
      </c>
    </row>
    <row r="42" spans="1:16" x14ac:dyDescent="0.25">
      <c r="A42" s="20"/>
      <c r="B42" s="38"/>
      <c r="C42" s="22"/>
      <c r="D42" s="27">
        <f t="shared" si="0"/>
        <v>0.5</v>
      </c>
      <c r="E42" s="27" t="e">
        <f t="shared" si="1"/>
        <v>#N/A</v>
      </c>
      <c r="F42" s="28">
        <v>24</v>
      </c>
      <c r="G42" s="27">
        <v>1</v>
      </c>
      <c r="H42" s="27">
        <v>2</v>
      </c>
      <c r="I42" s="27">
        <v>3</v>
      </c>
      <c r="J42" s="27">
        <v>4</v>
      </c>
      <c r="K42" s="27">
        <v>5</v>
      </c>
      <c r="L42" s="27">
        <v>6</v>
      </c>
      <c r="M42" s="27">
        <v>7</v>
      </c>
      <c r="N42" s="28">
        <v>8</v>
      </c>
    </row>
    <row r="43" spans="1:16" ht="15.75" thickBot="1" x14ac:dyDescent="0.3">
      <c r="A43" s="26"/>
      <c r="B43" s="39"/>
      <c r="C43" s="24"/>
      <c r="D43" s="27">
        <f t="shared" si="0"/>
        <v>0.5</v>
      </c>
      <c r="E43" s="27" t="e">
        <f t="shared" si="1"/>
        <v>#N/A</v>
      </c>
      <c r="F43" s="28">
        <v>25</v>
      </c>
      <c r="G43" s="27">
        <v>1</v>
      </c>
      <c r="H43" s="27">
        <v>2</v>
      </c>
      <c r="I43" s="27">
        <v>3</v>
      </c>
      <c r="J43" s="27">
        <v>4</v>
      </c>
      <c r="K43" s="27">
        <v>5</v>
      </c>
      <c r="L43" s="27">
        <v>6</v>
      </c>
      <c r="M43" s="27">
        <v>7</v>
      </c>
      <c r="N43" s="28">
        <v>8</v>
      </c>
    </row>
    <row r="44" spans="1:16" x14ac:dyDescent="0.25">
      <c r="F44" s="28"/>
      <c r="G44" s="27"/>
      <c r="H44" s="27"/>
      <c r="I44" s="27"/>
      <c r="J44" s="27"/>
      <c r="K44" s="27"/>
      <c r="L44" s="27"/>
      <c r="M44" s="27"/>
      <c r="N44" s="28"/>
    </row>
    <row r="45" spans="1:16" x14ac:dyDescent="0.25">
      <c r="L45" s="3" t="s">
        <v>15</v>
      </c>
    </row>
    <row r="47" spans="1:16" x14ac:dyDescent="0.25">
      <c r="A47" s="2"/>
    </row>
    <row r="49" spans="1:1" x14ac:dyDescent="0.25">
      <c r="A49" s="31"/>
    </row>
  </sheetData>
  <pageMargins left="0.70866141732283472" right="0" top="0.78740157480314965" bottom="0.78740157480314965" header="0.31496062992125984" footer="0.31496062992125984"/>
  <pageSetup paperSize="9" orientation="portrait" horizontalDpi="1200" verticalDpi="12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9"/>
  <sheetViews>
    <sheetView workbookViewId="0">
      <selection activeCell="D12" sqref="D12"/>
    </sheetView>
    <sheetView topLeftCell="A7" workbookViewId="1">
      <selection activeCell="A18" sqref="A18:C18"/>
    </sheetView>
  </sheetViews>
  <sheetFormatPr baseColWidth="10" defaultRowHeight="15" x14ac:dyDescent="0.25"/>
  <cols>
    <col min="1" max="1" width="9.7109375" customWidth="1"/>
    <col min="2" max="3" width="8.140625" customWidth="1"/>
    <col min="4" max="4" width="6.42578125" customWidth="1"/>
    <col min="5" max="5" width="1.5703125" customWidth="1"/>
    <col min="6" max="6" width="9.28515625" customWidth="1"/>
    <col min="7" max="13" width="6.28515625" style="3" customWidth="1"/>
    <col min="14" max="14" width="7.140625" customWidth="1"/>
  </cols>
  <sheetData>
    <row r="1" spans="1:16" x14ac:dyDescent="0.25">
      <c r="A1" s="2" t="s">
        <v>31</v>
      </c>
    </row>
    <row r="3" spans="1:16" x14ac:dyDescent="0.25">
      <c r="A3" s="3" t="s">
        <v>10</v>
      </c>
      <c r="B3" s="4" t="s">
        <v>26</v>
      </c>
      <c r="C3" s="5" t="s">
        <v>11</v>
      </c>
      <c r="D3" s="6"/>
      <c r="E3" s="3"/>
    </row>
    <row r="4" spans="1:16" ht="15.75" x14ac:dyDescent="0.25">
      <c r="A4" s="3" t="s">
        <v>32</v>
      </c>
      <c r="B4" s="4" t="s">
        <v>21</v>
      </c>
      <c r="C4" s="5" t="s">
        <v>11</v>
      </c>
      <c r="D4" s="44">
        <v>10180477</v>
      </c>
      <c r="E4" s="3"/>
      <c r="G4" s="29" t="s">
        <v>2</v>
      </c>
      <c r="H4" s="29" t="s">
        <v>3</v>
      </c>
      <c r="I4" s="29" t="s">
        <v>4</v>
      </c>
      <c r="J4" s="29" t="s">
        <v>5</v>
      </c>
      <c r="K4" s="29" t="s">
        <v>6</v>
      </c>
      <c r="L4" s="29" t="s">
        <v>7</v>
      </c>
      <c r="M4" s="29" t="s">
        <v>8</v>
      </c>
    </row>
    <row r="5" spans="1:16" ht="15.75" x14ac:dyDescent="0.25">
      <c r="A5" s="3"/>
      <c r="B5" s="3"/>
      <c r="C5" s="3"/>
      <c r="D5" s="3"/>
      <c r="E5" s="3"/>
      <c r="G5" s="43">
        <f>$C$6-(3*$C$7)</f>
        <v>8.1999999999999993</v>
      </c>
      <c r="H5" s="43">
        <f>$C$6-(2*$C$7)</f>
        <v>9.1999999999999993</v>
      </c>
      <c r="I5" s="43">
        <f>$C$6-(1*$C$7)</f>
        <v>10.199999999999999</v>
      </c>
      <c r="J5" s="43">
        <f>$C$6-(0*$C$7)</f>
        <v>11.2</v>
      </c>
      <c r="K5" s="43">
        <f>$C$6+(1*$C$7)</f>
        <v>12.2</v>
      </c>
      <c r="L5" s="43">
        <f>$C$6+(2*$C$7)</f>
        <v>13.2</v>
      </c>
      <c r="M5" s="43">
        <f>$C$6+(3*$C$7)</f>
        <v>14.2</v>
      </c>
    </row>
    <row r="6" spans="1:16" x14ac:dyDescent="0.25">
      <c r="A6" s="3" t="s">
        <v>33</v>
      </c>
      <c r="B6" s="3"/>
      <c r="C6" s="6">
        <v>11.2</v>
      </c>
      <c r="D6" s="3" t="s">
        <v>25</v>
      </c>
      <c r="E6" s="3"/>
    </row>
    <row r="7" spans="1:16" x14ac:dyDescent="0.25">
      <c r="A7" s="3" t="s">
        <v>34</v>
      </c>
      <c r="B7" s="3"/>
      <c r="C7" s="6">
        <v>1</v>
      </c>
      <c r="D7" s="3" t="str">
        <f>D6</f>
        <v>mg/L</v>
      </c>
      <c r="E7" s="3"/>
      <c r="F7" s="28"/>
      <c r="G7" s="27"/>
      <c r="H7" s="27"/>
      <c r="I7" s="27"/>
      <c r="J7" s="27"/>
      <c r="K7" s="27"/>
      <c r="L7" s="27"/>
      <c r="M7" s="27"/>
      <c r="N7" s="28"/>
    </row>
    <row r="8" spans="1:16" x14ac:dyDescent="0.25">
      <c r="A8" s="3"/>
      <c r="B8" s="3"/>
      <c r="C8" s="3"/>
      <c r="D8" s="3"/>
      <c r="E8" s="3"/>
      <c r="F8" s="28"/>
      <c r="G8" s="27"/>
      <c r="H8" s="27"/>
      <c r="I8" s="27"/>
      <c r="J8" s="27"/>
      <c r="K8" s="27"/>
      <c r="L8" s="27"/>
      <c r="M8" s="27"/>
      <c r="N8" s="28"/>
      <c r="P8" s="1"/>
    </row>
    <row r="9" spans="1:16" x14ac:dyDescent="0.25">
      <c r="A9" s="7" t="s">
        <v>35</v>
      </c>
      <c r="B9" s="8"/>
      <c r="C9" s="9">
        <v>0.25</v>
      </c>
      <c r="D9" s="10"/>
      <c r="E9" s="11"/>
      <c r="F9" s="28"/>
      <c r="G9" s="27"/>
      <c r="H9" s="27"/>
      <c r="I9" s="27"/>
      <c r="J9" s="27"/>
      <c r="K9" s="27"/>
      <c r="L9" s="27"/>
      <c r="M9" s="27"/>
      <c r="N9" s="28"/>
      <c r="P9" s="1"/>
    </row>
    <row r="10" spans="1:16" x14ac:dyDescent="0.25">
      <c r="A10" s="8" t="s">
        <v>36</v>
      </c>
      <c r="B10" s="8"/>
      <c r="C10" s="12">
        <v>7.8</v>
      </c>
      <c r="D10" s="12">
        <v>14.5</v>
      </c>
      <c r="E10" s="8"/>
      <c r="F10" s="28"/>
      <c r="G10" s="27"/>
      <c r="H10" s="27"/>
      <c r="I10" s="27"/>
      <c r="J10" s="27"/>
      <c r="K10" s="27"/>
      <c r="L10" s="27"/>
      <c r="M10" s="27"/>
      <c r="N10" s="28"/>
      <c r="P10" s="1"/>
    </row>
    <row r="11" spans="1:16" x14ac:dyDescent="0.25">
      <c r="A11" s="8" t="s">
        <v>37</v>
      </c>
      <c r="B11" s="8"/>
      <c r="C11" s="13">
        <f>AVERAGE(C10:D10)</f>
        <v>11.15</v>
      </c>
      <c r="D11" s="13"/>
      <c r="E11" s="8"/>
      <c r="F11" s="28"/>
      <c r="G11" s="27"/>
      <c r="H11" s="27"/>
      <c r="I11" s="27"/>
      <c r="J11" s="27"/>
      <c r="K11" s="27"/>
      <c r="L11" s="27"/>
      <c r="M11" s="27"/>
      <c r="N11" s="28"/>
      <c r="P11" s="1"/>
    </row>
    <row r="12" spans="1:16" x14ac:dyDescent="0.25">
      <c r="A12" s="8" t="s">
        <v>38</v>
      </c>
      <c r="B12" s="8"/>
      <c r="C12" s="25">
        <f>IF(((D10-C10)/6)&lt;((C6*C9)/3),(D10-C10)/6,(C6*C9/3))</f>
        <v>0.93333333333333324</v>
      </c>
      <c r="D12" s="10"/>
      <c r="E12" s="8"/>
      <c r="F12" s="28"/>
      <c r="G12" s="27"/>
      <c r="H12" s="27"/>
      <c r="I12" s="27"/>
      <c r="J12" s="27"/>
      <c r="K12" s="27"/>
      <c r="L12" s="27"/>
      <c r="M12" s="27"/>
      <c r="N12" s="28"/>
      <c r="P12" s="1"/>
    </row>
    <row r="13" spans="1:16" x14ac:dyDescent="0.25">
      <c r="A13" s="3"/>
      <c r="B13" s="3"/>
      <c r="C13" s="3"/>
      <c r="D13" s="3"/>
      <c r="E13" s="3"/>
      <c r="F13" s="28"/>
      <c r="G13" s="27"/>
      <c r="H13" s="27"/>
      <c r="I13" s="27"/>
      <c r="J13" s="27"/>
      <c r="K13" s="27"/>
      <c r="L13" s="27"/>
      <c r="M13" s="27"/>
      <c r="N13" s="28"/>
      <c r="P13" s="1"/>
    </row>
    <row r="14" spans="1:16" x14ac:dyDescent="0.25">
      <c r="A14" s="14" t="s">
        <v>39</v>
      </c>
      <c r="B14" s="3"/>
      <c r="C14" s="3"/>
      <c r="D14" s="3"/>
      <c r="E14" s="3"/>
      <c r="F14" s="28"/>
      <c r="G14" s="27"/>
      <c r="H14" s="27"/>
      <c r="I14" s="27"/>
      <c r="J14" s="27"/>
      <c r="K14" s="27"/>
      <c r="L14" s="27"/>
      <c r="M14" s="27"/>
      <c r="N14" s="28"/>
      <c r="P14" s="1"/>
    </row>
    <row r="15" spans="1:16" x14ac:dyDescent="0.25">
      <c r="A15" s="3" t="s">
        <v>40</v>
      </c>
      <c r="B15" s="15" t="e">
        <f>AVERAGE(B19:B43)</f>
        <v>#DIV/0!</v>
      </c>
      <c r="C15" s="3" t="s">
        <v>13</v>
      </c>
      <c r="D15" s="16" t="e">
        <f>(B15-C6)/C6</f>
        <v>#DIV/0!</v>
      </c>
      <c r="E15" s="3"/>
      <c r="F15" s="28"/>
      <c r="G15" s="27"/>
      <c r="H15" s="27"/>
      <c r="I15" s="27"/>
      <c r="J15" s="27"/>
      <c r="K15" s="27"/>
      <c r="L15" s="27"/>
      <c r="M15" s="27"/>
      <c r="N15" s="28"/>
      <c r="P15" s="1"/>
    </row>
    <row r="16" spans="1:16" x14ac:dyDescent="0.25">
      <c r="A16" s="3" t="s">
        <v>41</v>
      </c>
      <c r="B16" s="15" t="e">
        <f>STDEV(B19:B43)</f>
        <v>#DIV/0!</v>
      </c>
      <c r="C16" s="3" t="s">
        <v>12</v>
      </c>
      <c r="D16" s="16" t="e">
        <f>B16/B15</f>
        <v>#DIV/0!</v>
      </c>
      <c r="E16" s="3"/>
      <c r="F16" s="28"/>
      <c r="G16" s="27"/>
      <c r="H16" s="27"/>
      <c r="I16" s="27"/>
      <c r="J16" s="27"/>
      <c r="K16" s="27"/>
      <c r="L16" s="27"/>
      <c r="M16" s="27"/>
      <c r="N16" s="28"/>
      <c r="P16" s="1"/>
    </row>
    <row r="17" spans="1:16" ht="15.75" thickBot="1" x14ac:dyDescent="0.3">
      <c r="A17" s="3"/>
      <c r="B17" s="3"/>
      <c r="C17" s="3"/>
      <c r="D17" s="3"/>
      <c r="E17" s="3"/>
      <c r="F17" s="28"/>
      <c r="G17" s="27"/>
      <c r="H17" s="27"/>
      <c r="I17" s="27"/>
      <c r="J17" s="27"/>
      <c r="K17" s="27"/>
      <c r="L17" s="27"/>
      <c r="M17" s="27"/>
      <c r="N17" s="28"/>
      <c r="P17" s="1"/>
    </row>
    <row r="18" spans="1:16" x14ac:dyDescent="0.25">
      <c r="A18" s="17" t="s">
        <v>42</v>
      </c>
      <c r="B18" s="18" t="s">
        <v>43</v>
      </c>
      <c r="C18" s="19" t="s">
        <v>44</v>
      </c>
      <c r="D18" s="27"/>
      <c r="E18" s="27"/>
      <c r="F18" s="28">
        <v>0</v>
      </c>
      <c r="G18" s="27">
        <v>1</v>
      </c>
      <c r="H18" s="27">
        <v>2</v>
      </c>
      <c r="I18" s="27">
        <v>3</v>
      </c>
      <c r="J18" s="27">
        <v>4</v>
      </c>
      <c r="K18" s="27">
        <v>5</v>
      </c>
      <c r="L18" s="27">
        <v>6</v>
      </c>
      <c r="M18" s="27">
        <v>7</v>
      </c>
      <c r="N18" s="28">
        <v>8</v>
      </c>
      <c r="P18" s="1"/>
    </row>
    <row r="19" spans="1:16" x14ac:dyDescent="0.25">
      <c r="A19" s="20"/>
      <c r="B19" s="21"/>
      <c r="C19" s="22"/>
      <c r="D19" s="27">
        <f>IF(ABS((B19-$C$6)/$C$7)&gt;3.5,(3.5*(B19-$C$6)/ABS(B19-$C$6))+4,(B19-$C$6)/$C$7+4)</f>
        <v>0.5</v>
      </c>
      <c r="E19" s="27" t="e">
        <f>IF(B19&gt;0,D19,#N/A)</f>
        <v>#N/A</v>
      </c>
      <c r="F19" s="28">
        <v>1</v>
      </c>
      <c r="G19" s="27">
        <v>1</v>
      </c>
      <c r="H19" s="27">
        <v>2</v>
      </c>
      <c r="I19" s="27">
        <v>3</v>
      </c>
      <c r="J19" s="27">
        <v>4</v>
      </c>
      <c r="K19" s="27">
        <v>5</v>
      </c>
      <c r="L19" s="27">
        <v>6</v>
      </c>
      <c r="M19" s="27">
        <v>7</v>
      </c>
      <c r="N19" s="28">
        <v>8</v>
      </c>
      <c r="P19" s="1"/>
    </row>
    <row r="20" spans="1:16" x14ac:dyDescent="0.25">
      <c r="A20" s="20"/>
      <c r="B20" s="21"/>
      <c r="C20" s="22"/>
      <c r="D20" s="27">
        <f t="shared" ref="D20:D43" si="0">IF(ABS((B20-$C$6)/$C$7)&gt;3.5,(3.5*(B20-$C$6)/ABS(B20-$C$6))+4,(B20-$C$6)/$C$7+4)</f>
        <v>0.5</v>
      </c>
      <c r="E20" s="27" t="e">
        <f t="shared" ref="E20:E43" si="1">IF(B20&gt;0,D20,#N/A)</f>
        <v>#N/A</v>
      </c>
      <c r="F20" s="28">
        <v>2</v>
      </c>
      <c r="G20" s="27">
        <v>1</v>
      </c>
      <c r="H20" s="27">
        <v>2</v>
      </c>
      <c r="I20" s="27">
        <v>3</v>
      </c>
      <c r="J20" s="27">
        <v>4</v>
      </c>
      <c r="K20" s="27">
        <v>5</v>
      </c>
      <c r="L20" s="27">
        <v>6</v>
      </c>
      <c r="M20" s="27">
        <v>7</v>
      </c>
      <c r="N20" s="28">
        <v>8</v>
      </c>
      <c r="P20" s="1"/>
    </row>
    <row r="21" spans="1:16" x14ac:dyDescent="0.25">
      <c r="A21" s="20"/>
      <c r="B21" s="21"/>
      <c r="C21" s="22"/>
      <c r="D21" s="27">
        <f t="shared" si="0"/>
        <v>0.5</v>
      </c>
      <c r="E21" s="27" t="e">
        <f t="shared" si="1"/>
        <v>#N/A</v>
      </c>
      <c r="F21" s="28">
        <v>3</v>
      </c>
      <c r="G21" s="27">
        <v>1</v>
      </c>
      <c r="H21" s="27">
        <v>2</v>
      </c>
      <c r="I21" s="27">
        <v>3</v>
      </c>
      <c r="J21" s="27">
        <v>4</v>
      </c>
      <c r="K21" s="27">
        <v>5</v>
      </c>
      <c r="L21" s="27">
        <v>6</v>
      </c>
      <c r="M21" s="27">
        <v>7</v>
      </c>
      <c r="N21" s="28">
        <v>8</v>
      </c>
      <c r="P21" s="1"/>
    </row>
    <row r="22" spans="1:16" x14ac:dyDescent="0.25">
      <c r="A22" s="20"/>
      <c r="B22" s="21"/>
      <c r="C22" s="22"/>
      <c r="D22" s="27">
        <f t="shared" si="0"/>
        <v>0.5</v>
      </c>
      <c r="E22" s="27" t="e">
        <f t="shared" si="1"/>
        <v>#N/A</v>
      </c>
      <c r="F22" s="28">
        <v>4</v>
      </c>
      <c r="G22" s="27">
        <v>1</v>
      </c>
      <c r="H22" s="27">
        <v>2</v>
      </c>
      <c r="I22" s="27">
        <v>3</v>
      </c>
      <c r="J22" s="27">
        <v>4</v>
      </c>
      <c r="K22" s="27">
        <v>5</v>
      </c>
      <c r="L22" s="27">
        <v>6</v>
      </c>
      <c r="M22" s="27">
        <v>7</v>
      </c>
      <c r="N22" s="28">
        <v>8</v>
      </c>
      <c r="P22" s="1"/>
    </row>
    <row r="23" spans="1:16" x14ac:dyDescent="0.25">
      <c r="A23" s="20"/>
      <c r="B23" s="21"/>
      <c r="C23" s="22"/>
      <c r="D23" s="27">
        <f t="shared" si="0"/>
        <v>0.5</v>
      </c>
      <c r="E23" s="27" t="e">
        <f t="shared" si="1"/>
        <v>#N/A</v>
      </c>
      <c r="F23" s="28">
        <v>5</v>
      </c>
      <c r="G23" s="27">
        <v>1</v>
      </c>
      <c r="H23" s="27">
        <v>2</v>
      </c>
      <c r="I23" s="27">
        <v>3</v>
      </c>
      <c r="J23" s="27">
        <v>4</v>
      </c>
      <c r="K23" s="27">
        <v>5</v>
      </c>
      <c r="L23" s="27">
        <v>6</v>
      </c>
      <c r="M23" s="27">
        <v>7</v>
      </c>
      <c r="N23" s="28">
        <v>8</v>
      </c>
      <c r="P23" s="1"/>
    </row>
    <row r="24" spans="1:16" x14ac:dyDescent="0.25">
      <c r="A24" s="20"/>
      <c r="B24" s="21"/>
      <c r="C24" s="22"/>
      <c r="D24" s="27">
        <f t="shared" si="0"/>
        <v>0.5</v>
      </c>
      <c r="E24" s="27" t="e">
        <f t="shared" si="1"/>
        <v>#N/A</v>
      </c>
      <c r="F24" s="28">
        <v>6</v>
      </c>
      <c r="G24" s="27">
        <v>1</v>
      </c>
      <c r="H24" s="27">
        <v>2</v>
      </c>
      <c r="I24" s="27">
        <v>3</v>
      </c>
      <c r="J24" s="27">
        <v>4</v>
      </c>
      <c r="K24" s="27">
        <v>5</v>
      </c>
      <c r="L24" s="27">
        <v>6</v>
      </c>
      <c r="M24" s="27">
        <v>7</v>
      </c>
      <c r="N24" s="28">
        <v>8</v>
      </c>
      <c r="P24" s="1"/>
    </row>
    <row r="25" spans="1:16" x14ac:dyDescent="0.25">
      <c r="A25" s="20"/>
      <c r="B25" s="21"/>
      <c r="C25" s="22"/>
      <c r="D25" s="27">
        <f t="shared" si="0"/>
        <v>0.5</v>
      </c>
      <c r="E25" s="27" t="e">
        <f t="shared" si="1"/>
        <v>#N/A</v>
      </c>
      <c r="F25" s="28">
        <v>7</v>
      </c>
      <c r="G25" s="27">
        <v>1</v>
      </c>
      <c r="H25" s="27">
        <v>2</v>
      </c>
      <c r="I25" s="27">
        <v>3</v>
      </c>
      <c r="J25" s="27">
        <v>4</v>
      </c>
      <c r="K25" s="27">
        <v>5</v>
      </c>
      <c r="L25" s="27">
        <v>6</v>
      </c>
      <c r="M25" s="27">
        <v>7</v>
      </c>
      <c r="N25" s="28">
        <v>8</v>
      </c>
      <c r="P25" s="1"/>
    </row>
    <row r="26" spans="1:16" x14ac:dyDescent="0.25">
      <c r="A26" s="20"/>
      <c r="B26" s="21"/>
      <c r="C26" s="22"/>
      <c r="D26" s="27">
        <f t="shared" si="0"/>
        <v>0.5</v>
      </c>
      <c r="E26" s="27" t="e">
        <f t="shared" si="1"/>
        <v>#N/A</v>
      </c>
      <c r="F26" s="28">
        <v>8</v>
      </c>
      <c r="G26" s="27">
        <v>1</v>
      </c>
      <c r="H26" s="27">
        <v>2</v>
      </c>
      <c r="I26" s="27">
        <v>3</v>
      </c>
      <c r="J26" s="27">
        <v>4</v>
      </c>
      <c r="K26" s="27">
        <v>5</v>
      </c>
      <c r="L26" s="27">
        <v>6</v>
      </c>
      <c r="M26" s="27">
        <v>7</v>
      </c>
      <c r="N26" s="28">
        <v>8</v>
      </c>
      <c r="P26" s="1"/>
    </row>
    <row r="27" spans="1:16" x14ac:dyDescent="0.25">
      <c r="A27" s="20"/>
      <c r="B27" s="21"/>
      <c r="C27" s="22"/>
      <c r="D27" s="27">
        <f t="shared" si="0"/>
        <v>0.5</v>
      </c>
      <c r="E27" s="27" t="e">
        <f t="shared" si="1"/>
        <v>#N/A</v>
      </c>
      <c r="F27" s="28">
        <v>9</v>
      </c>
      <c r="G27" s="27">
        <v>1</v>
      </c>
      <c r="H27" s="27">
        <v>2</v>
      </c>
      <c r="I27" s="27">
        <v>3</v>
      </c>
      <c r="J27" s="27">
        <v>4</v>
      </c>
      <c r="K27" s="27">
        <v>5</v>
      </c>
      <c r="L27" s="27">
        <v>6</v>
      </c>
      <c r="M27" s="27">
        <v>7</v>
      </c>
      <c r="N27" s="28">
        <v>8</v>
      </c>
      <c r="P27" s="1"/>
    </row>
    <row r="28" spans="1:16" x14ac:dyDescent="0.25">
      <c r="A28" s="20"/>
      <c r="B28" s="21"/>
      <c r="C28" s="22"/>
      <c r="D28" s="27">
        <f t="shared" si="0"/>
        <v>0.5</v>
      </c>
      <c r="E28" s="27" t="e">
        <f t="shared" si="1"/>
        <v>#N/A</v>
      </c>
      <c r="F28" s="28">
        <v>10</v>
      </c>
      <c r="G28" s="27">
        <v>1</v>
      </c>
      <c r="H28" s="27">
        <v>2</v>
      </c>
      <c r="I28" s="27">
        <v>3</v>
      </c>
      <c r="J28" s="27">
        <v>4</v>
      </c>
      <c r="K28" s="27">
        <v>5</v>
      </c>
      <c r="L28" s="27">
        <v>6</v>
      </c>
      <c r="M28" s="27">
        <v>7</v>
      </c>
      <c r="N28" s="28">
        <v>8</v>
      </c>
      <c r="P28" s="1"/>
    </row>
    <row r="29" spans="1:16" x14ac:dyDescent="0.25">
      <c r="A29" s="20"/>
      <c r="B29" s="21"/>
      <c r="C29" s="22"/>
      <c r="D29" s="27">
        <f t="shared" si="0"/>
        <v>0.5</v>
      </c>
      <c r="E29" s="27" t="e">
        <f t="shared" si="1"/>
        <v>#N/A</v>
      </c>
      <c r="F29" s="28">
        <v>11</v>
      </c>
      <c r="G29" s="27">
        <v>1</v>
      </c>
      <c r="H29" s="27">
        <v>2</v>
      </c>
      <c r="I29" s="27">
        <v>3</v>
      </c>
      <c r="J29" s="27">
        <v>4</v>
      </c>
      <c r="K29" s="27">
        <v>5</v>
      </c>
      <c r="L29" s="27">
        <v>6</v>
      </c>
      <c r="M29" s="27">
        <v>7</v>
      </c>
      <c r="N29" s="28">
        <v>8</v>
      </c>
      <c r="P29" s="1"/>
    </row>
    <row r="30" spans="1:16" x14ac:dyDescent="0.25">
      <c r="A30" s="20"/>
      <c r="B30" s="21"/>
      <c r="C30" s="22"/>
      <c r="D30" s="27">
        <f t="shared" si="0"/>
        <v>0.5</v>
      </c>
      <c r="E30" s="27" t="e">
        <f t="shared" si="1"/>
        <v>#N/A</v>
      </c>
      <c r="F30" s="28">
        <v>12</v>
      </c>
      <c r="G30" s="27">
        <v>1</v>
      </c>
      <c r="H30" s="27">
        <v>2</v>
      </c>
      <c r="I30" s="27">
        <v>3</v>
      </c>
      <c r="J30" s="27">
        <v>4</v>
      </c>
      <c r="K30" s="27">
        <v>5</v>
      </c>
      <c r="L30" s="27">
        <v>6</v>
      </c>
      <c r="M30" s="27">
        <v>7</v>
      </c>
      <c r="N30" s="28">
        <v>8</v>
      </c>
      <c r="P30" s="1"/>
    </row>
    <row r="31" spans="1:16" x14ac:dyDescent="0.25">
      <c r="A31" s="20"/>
      <c r="B31" s="21"/>
      <c r="C31" s="22"/>
      <c r="D31" s="27">
        <f t="shared" si="0"/>
        <v>0.5</v>
      </c>
      <c r="E31" s="27" t="e">
        <f t="shared" si="1"/>
        <v>#N/A</v>
      </c>
      <c r="F31" s="28">
        <v>13</v>
      </c>
      <c r="G31" s="27">
        <v>1</v>
      </c>
      <c r="H31" s="27">
        <v>2</v>
      </c>
      <c r="I31" s="27">
        <v>3</v>
      </c>
      <c r="J31" s="27">
        <v>4</v>
      </c>
      <c r="K31" s="27">
        <v>5</v>
      </c>
      <c r="L31" s="27">
        <v>6</v>
      </c>
      <c r="M31" s="27">
        <v>7</v>
      </c>
      <c r="N31" s="28">
        <v>8</v>
      </c>
      <c r="P31" s="1"/>
    </row>
    <row r="32" spans="1:16" x14ac:dyDescent="0.25">
      <c r="A32" s="20"/>
      <c r="B32" s="21"/>
      <c r="C32" s="22"/>
      <c r="D32" s="27">
        <f t="shared" si="0"/>
        <v>0.5</v>
      </c>
      <c r="E32" s="27" t="e">
        <f t="shared" si="1"/>
        <v>#N/A</v>
      </c>
      <c r="F32" s="28">
        <v>14</v>
      </c>
      <c r="G32" s="27">
        <v>1</v>
      </c>
      <c r="H32" s="27">
        <v>2</v>
      </c>
      <c r="I32" s="27">
        <v>3</v>
      </c>
      <c r="J32" s="27">
        <v>4</v>
      </c>
      <c r="K32" s="27">
        <v>5</v>
      </c>
      <c r="L32" s="27">
        <v>6</v>
      </c>
      <c r="M32" s="27">
        <v>7</v>
      </c>
      <c r="N32" s="28">
        <v>8</v>
      </c>
      <c r="P32" s="1"/>
    </row>
    <row r="33" spans="1:16" x14ac:dyDescent="0.25">
      <c r="A33" s="20"/>
      <c r="B33" s="21"/>
      <c r="C33" s="22"/>
      <c r="D33" s="27">
        <f t="shared" si="0"/>
        <v>0.5</v>
      </c>
      <c r="E33" s="27" t="e">
        <f t="shared" si="1"/>
        <v>#N/A</v>
      </c>
      <c r="F33" s="28">
        <v>15</v>
      </c>
      <c r="G33" s="27">
        <v>1</v>
      </c>
      <c r="H33" s="27">
        <v>2</v>
      </c>
      <c r="I33" s="27">
        <v>3</v>
      </c>
      <c r="J33" s="27">
        <v>4</v>
      </c>
      <c r="K33" s="27">
        <v>5</v>
      </c>
      <c r="L33" s="27">
        <v>6</v>
      </c>
      <c r="M33" s="27">
        <v>7</v>
      </c>
      <c r="N33" s="28">
        <v>8</v>
      </c>
      <c r="P33" s="1"/>
    </row>
    <row r="34" spans="1:16" x14ac:dyDescent="0.25">
      <c r="A34" s="20"/>
      <c r="B34" s="21"/>
      <c r="C34" s="22"/>
      <c r="D34" s="27">
        <f t="shared" si="0"/>
        <v>0.5</v>
      </c>
      <c r="E34" s="27" t="e">
        <f t="shared" si="1"/>
        <v>#N/A</v>
      </c>
      <c r="F34" s="28">
        <v>16</v>
      </c>
      <c r="G34" s="27">
        <v>1</v>
      </c>
      <c r="H34" s="27">
        <v>2</v>
      </c>
      <c r="I34" s="27">
        <v>3</v>
      </c>
      <c r="J34" s="27">
        <v>4</v>
      </c>
      <c r="K34" s="27">
        <v>5</v>
      </c>
      <c r="L34" s="27">
        <v>6</v>
      </c>
      <c r="M34" s="27">
        <v>7</v>
      </c>
      <c r="N34" s="28">
        <v>8</v>
      </c>
    </row>
    <row r="35" spans="1:16" x14ac:dyDescent="0.25">
      <c r="A35" s="20"/>
      <c r="B35" s="21"/>
      <c r="C35" s="22"/>
      <c r="D35" s="27">
        <f t="shared" si="0"/>
        <v>0.5</v>
      </c>
      <c r="E35" s="27" t="e">
        <f t="shared" si="1"/>
        <v>#N/A</v>
      </c>
      <c r="F35" s="28">
        <v>17</v>
      </c>
      <c r="G35" s="27">
        <v>1</v>
      </c>
      <c r="H35" s="27">
        <v>2</v>
      </c>
      <c r="I35" s="27">
        <v>3</v>
      </c>
      <c r="J35" s="27">
        <v>4</v>
      </c>
      <c r="K35" s="27">
        <v>5</v>
      </c>
      <c r="L35" s="27">
        <v>6</v>
      </c>
      <c r="M35" s="27">
        <v>7</v>
      </c>
      <c r="N35" s="28">
        <v>8</v>
      </c>
    </row>
    <row r="36" spans="1:16" x14ac:dyDescent="0.25">
      <c r="A36" s="20"/>
      <c r="B36" s="21"/>
      <c r="C36" s="22"/>
      <c r="D36" s="27">
        <f t="shared" si="0"/>
        <v>0.5</v>
      </c>
      <c r="E36" s="27" t="e">
        <f t="shared" si="1"/>
        <v>#N/A</v>
      </c>
      <c r="F36" s="28">
        <v>18</v>
      </c>
      <c r="G36" s="27">
        <v>1</v>
      </c>
      <c r="H36" s="27">
        <v>2</v>
      </c>
      <c r="I36" s="27">
        <v>3</v>
      </c>
      <c r="J36" s="27">
        <v>4</v>
      </c>
      <c r="K36" s="27">
        <v>5</v>
      </c>
      <c r="L36" s="27">
        <v>6</v>
      </c>
      <c r="M36" s="27">
        <v>7</v>
      </c>
      <c r="N36" s="28">
        <v>8</v>
      </c>
    </row>
    <row r="37" spans="1:16" x14ac:dyDescent="0.25">
      <c r="A37" s="20"/>
      <c r="B37" s="21"/>
      <c r="C37" s="22"/>
      <c r="D37" s="27">
        <f t="shared" si="0"/>
        <v>0.5</v>
      </c>
      <c r="E37" s="27" t="e">
        <f t="shared" si="1"/>
        <v>#N/A</v>
      </c>
      <c r="F37" s="28">
        <v>19</v>
      </c>
      <c r="G37" s="27">
        <v>1</v>
      </c>
      <c r="H37" s="27">
        <v>2</v>
      </c>
      <c r="I37" s="27">
        <v>3</v>
      </c>
      <c r="J37" s="27">
        <v>4</v>
      </c>
      <c r="K37" s="27">
        <v>5</v>
      </c>
      <c r="L37" s="27">
        <v>6</v>
      </c>
      <c r="M37" s="27">
        <v>7</v>
      </c>
      <c r="N37" s="28">
        <v>8</v>
      </c>
    </row>
    <row r="38" spans="1:16" x14ac:dyDescent="0.25">
      <c r="A38" s="20"/>
      <c r="B38" s="21"/>
      <c r="C38" s="22"/>
      <c r="D38" s="27">
        <f t="shared" si="0"/>
        <v>0.5</v>
      </c>
      <c r="E38" s="27" t="e">
        <f t="shared" si="1"/>
        <v>#N/A</v>
      </c>
      <c r="F38" s="28">
        <v>20</v>
      </c>
      <c r="G38" s="27">
        <v>1</v>
      </c>
      <c r="H38" s="27">
        <v>2</v>
      </c>
      <c r="I38" s="27">
        <v>3</v>
      </c>
      <c r="J38" s="27">
        <v>4</v>
      </c>
      <c r="K38" s="27">
        <v>5</v>
      </c>
      <c r="L38" s="27">
        <v>6</v>
      </c>
      <c r="M38" s="27">
        <v>7</v>
      </c>
      <c r="N38" s="28">
        <v>8</v>
      </c>
    </row>
    <row r="39" spans="1:16" x14ac:dyDescent="0.25">
      <c r="A39" s="20"/>
      <c r="B39" s="21"/>
      <c r="C39" s="22"/>
      <c r="D39" s="27">
        <f t="shared" si="0"/>
        <v>0.5</v>
      </c>
      <c r="E39" s="27" t="e">
        <f t="shared" si="1"/>
        <v>#N/A</v>
      </c>
      <c r="F39" s="28">
        <v>21</v>
      </c>
      <c r="G39" s="27">
        <v>1</v>
      </c>
      <c r="H39" s="27">
        <v>2</v>
      </c>
      <c r="I39" s="27">
        <v>3</v>
      </c>
      <c r="J39" s="27">
        <v>4</v>
      </c>
      <c r="K39" s="27">
        <v>5</v>
      </c>
      <c r="L39" s="27">
        <v>6</v>
      </c>
      <c r="M39" s="27">
        <v>7</v>
      </c>
      <c r="N39" s="28">
        <v>8</v>
      </c>
    </row>
    <row r="40" spans="1:16" x14ac:dyDescent="0.25">
      <c r="A40" s="20"/>
      <c r="B40" s="21"/>
      <c r="C40" s="22"/>
      <c r="D40" s="27">
        <f t="shared" si="0"/>
        <v>0.5</v>
      </c>
      <c r="E40" s="27" t="e">
        <f t="shared" si="1"/>
        <v>#N/A</v>
      </c>
      <c r="F40" s="28">
        <v>22</v>
      </c>
      <c r="G40" s="27">
        <v>1</v>
      </c>
      <c r="H40" s="27">
        <v>2</v>
      </c>
      <c r="I40" s="27">
        <v>3</v>
      </c>
      <c r="J40" s="27">
        <v>4</v>
      </c>
      <c r="K40" s="27">
        <v>5</v>
      </c>
      <c r="L40" s="27">
        <v>6</v>
      </c>
      <c r="M40" s="27">
        <v>7</v>
      </c>
      <c r="N40" s="28">
        <v>8</v>
      </c>
    </row>
    <row r="41" spans="1:16" x14ac:dyDescent="0.25">
      <c r="A41" s="20"/>
      <c r="B41" s="21"/>
      <c r="C41" s="22"/>
      <c r="D41" s="27">
        <f t="shared" si="0"/>
        <v>0.5</v>
      </c>
      <c r="E41" s="27" t="e">
        <f t="shared" si="1"/>
        <v>#N/A</v>
      </c>
      <c r="F41" s="28">
        <v>23</v>
      </c>
      <c r="G41" s="27">
        <v>1</v>
      </c>
      <c r="H41" s="27">
        <v>2</v>
      </c>
      <c r="I41" s="27">
        <v>3</v>
      </c>
      <c r="J41" s="27">
        <v>4</v>
      </c>
      <c r="K41" s="27">
        <v>5</v>
      </c>
      <c r="L41" s="27">
        <v>6</v>
      </c>
      <c r="M41" s="27">
        <v>7</v>
      </c>
      <c r="N41" s="28">
        <v>8</v>
      </c>
    </row>
    <row r="42" spans="1:16" x14ac:dyDescent="0.25">
      <c r="A42" s="20"/>
      <c r="B42" s="21"/>
      <c r="C42" s="22"/>
      <c r="D42" s="27">
        <f t="shared" si="0"/>
        <v>0.5</v>
      </c>
      <c r="E42" s="27" t="e">
        <f t="shared" si="1"/>
        <v>#N/A</v>
      </c>
      <c r="F42" s="28">
        <v>24</v>
      </c>
      <c r="G42" s="27">
        <v>1</v>
      </c>
      <c r="H42" s="27">
        <v>2</v>
      </c>
      <c r="I42" s="27">
        <v>3</v>
      </c>
      <c r="J42" s="27">
        <v>4</v>
      </c>
      <c r="K42" s="27">
        <v>5</v>
      </c>
      <c r="L42" s="27">
        <v>6</v>
      </c>
      <c r="M42" s="27">
        <v>7</v>
      </c>
      <c r="N42" s="28">
        <v>8</v>
      </c>
    </row>
    <row r="43" spans="1:16" ht="15.75" thickBot="1" x14ac:dyDescent="0.3">
      <c r="A43" s="26"/>
      <c r="B43" s="23"/>
      <c r="C43" s="24"/>
      <c r="D43" s="27">
        <f t="shared" si="0"/>
        <v>0.5</v>
      </c>
      <c r="E43" s="27" t="e">
        <f t="shared" si="1"/>
        <v>#N/A</v>
      </c>
      <c r="F43" s="28">
        <v>25</v>
      </c>
      <c r="G43" s="27">
        <v>1</v>
      </c>
      <c r="H43" s="27">
        <v>2</v>
      </c>
      <c r="I43" s="27">
        <v>3</v>
      </c>
      <c r="J43" s="27">
        <v>4</v>
      </c>
      <c r="K43" s="27">
        <v>5</v>
      </c>
      <c r="L43" s="27">
        <v>6</v>
      </c>
      <c r="M43" s="27">
        <v>7</v>
      </c>
      <c r="N43" s="28">
        <v>8</v>
      </c>
    </row>
    <row r="44" spans="1:16" x14ac:dyDescent="0.25">
      <c r="F44" s="28"/>
      <c r="G44" s="27"/>
      <c r="H44" s="27"/>
      <c r="I44" s="27"/>
      <c r="J44" s="27"/>
      <c r="K44" s="27"/>
      <c r="L44" s="27"/>
      <c r="M44" s="27"/>
      <c r="N44" s="28"/>
    </row>
    <row r="45" spans="1:16" x14ac:dyDescent="0.25">
      <c r="L45" s="3" t="s">
        <v>15</v>
      </c>
    </row>
    <row r="47" spans="1:16" x14ac:dyDescent="0.25">
      <c r="A47" s="2"/>
    </row>
    <row r="49" spans="1:1" x14ac:dyDescent="0.25">
      <c r="A49" s="31"/>
    </row>
  </sheetData>
  <pageMargins left="0.70866141732283472" right="0" top="0.78740157480314965" bottom="0.78740157480314965" header="0.31496062992125984" footer="0.31496062992125984"/>
  <pageSetup paperSize="9" orientation="portrait" horizontalDpi="1200" verticalDpi="12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9"/>
  <sheetViews>
    <sheetView workbookViewId="0">
      <selection activeCell="B19" sqref="B19"/>
    </sheetView>
    <sheetView topLeftCell="A16" workbookViewId="1">
      <selection activeCell="A18" sqref="A18:C18"/>
    </sheetView>
  </sheetViews>
  <sheetFormatPr baseColWidth="10" defaultRowHeight="15" x14ac:dyDescent="0.25"/>
  <cols>
    <col min="1" max="1" width="9.7109375" customWidth="1"/>
    <col min="2" max="3" width="8.140625" customWidth="1"/>
    <col min="4" max="4" width="6.42578125" customWidth="1"/>
    <col min="5" max="5" width="1.5703125" customWidth="1"/>
    <col min="6" max="6" width="9.28515625" customWidth="1"/>
    <col min="7" max="13" width="6.28515625" style="3" customWidth="1"/>
    <col min="14" max="14" width="7.140625" customWidth="1"/>
  </cols>
  <sheetData>
    <row r="1" spans="1:16" x14ac:dyDescent="0.25">
      <c r="A1" s="2" t="s">
        <v>31</v>
      </c>
    </row>
    <row r="3" spans="1:16" x14ac:dyDescent="0.25">
      <c r="A3" s="3" t="s">
        <v>10</v>
      </c>
      <c r="B3" s="4" t="s">
        <v>26</v>
      </c>
      <c r="C3" s="5" t="s">
        <v>11</v>
      </c>
      <c r="D3" s="6"/>
      <c r="E3" s="3"/>
    </row>
    <row r="4" spans="1:16" ht="15.75" x14ac:dyDescent="0.25">
      <c r="A4" s="3" t="s">
        <v>32</v>
      </c>
      <c r="B4" s="4" t="s">
        <v>22</v>
      </c>
      <c r="C4" s="5" t="s">
        <v>11</v>
      </c>
      <c r="D4" s="44">
        <v>10180478</v>
      </c>
      <c r="E4" s="3"/>
      <c r="G4" s="29" t="s">
        <v>2</v>
      </c>
      <c r="H4" s="29" t="s">
        <v>3</v>
      </c>
      <c r="I4" s="29" t="s">
        <v>4</v>
      </c>
      <c r="J4" s="29" t="s">
        <v>5</v>
      </c>
      <c r="K4" s="29" t="s">
        <v>6</v>
      </c>
      <c r="L4" s="29" t="s">
        <v>7</v>
      </c>
      <c r="M4" s="29" t="s">
        <v>8</v>
      </c>
    </row>
    <row r="5" spans="1:16" ht="15.75" x14ac:dyDescent="0.25">
      <c r="A5" s="3"/>
      <c r="B5" s="3"/>
      <c r="C5" s="3"/>
      <c r="D5" s="3"/>
      <c r="E5" s="3"/>
      <c r="G5" s="43">
        <f>$C$6-(3*$C$7)</f>
        <v>65.699999999999989</v>
      </c>
      <c r="H5" s="43">
        <f>$C$6-(2*$C$7)</f>
        <v>73</v>
      </c>
      <c r="I5" s="43">
        <f>$C$6-(1*$C$7)</f>
        <v>80.3</v>
      </c>
      <c r="J5" s="43">
        <f>$C$6-(0*$C$7)</f>
        <v>87.6</v>
      </c>
      <c r="K5" s="43">
        <f>$C$6+(1*$C$7)</f>
        <v>94.899999999999991</v>
      </c>
      <c r="L5" s="43">
        <f>$C$6+(2*$C$7)</f>
        <v>102.19999999999999</v>
      </c>
      <c r="M5" s="43">
        <f>$C$6+(3*$C$7)</f>
        <v>109.5</v>
      </c>
    </row>
    <row r="6" spans="1:16" x14ac:dyDescent="0.25">
      <c r="A6" s="3" t="s">
        <v>33</v>
      </c>
      <c r="B6" s="3"/>
      <c r="C6" s="6">
        <v>87.6</v>
      </c>
      <c r="D6" s="3" t="s">
        <v>25</v>
      </c>
      <c r="E6" s="3"/>
    </row>
    <row r="7" spans="1:16" x14ac:dyDescent="0.25">
      <c r="A7" s="3" t="s">
        <v>34</v>
      </c>
      <c r="B7" s="3"/>
      <c r="C7" s="6">
        <v>7.3</v>
      </c>
      <c r="D7" s="3" t="str">
        <f>D6</f>
        <v>mg/L</v>
      </c>
      <c r="E7" s="3"/>
      <c r="F7" s="28"/>
      <c r="G7" s="27"/>
      <c r="H7" s="27"/>
      <c r="I7" s="27"/>
      <c r="J7" s="27"/>
      <c r="K7" s="27"/>
      <c r="L7" s="27"/>
      <c r="M7" s="27"/>
      <c r="N7" s="28"/>
    </row>
    <row r="8" spans="1:16" x14ac:dyDescent="0.25">
      <c r="A8" s="3"/>
      <c r="B8" s="3"/>
      <c r="C8" s="3"/>
      <c r="D8" s="3"/>
      <c r="E8" s="3"/>
      <c r="F8" s="28"/>
      <c r="G8" s="27"/>
      <c r="H8" s="27"/>
      <c r="I8" s="27"/>
      <c r="J8" s="27"/>
      <c r="K8" s="27"/>
      <c r="L8" s="27"/>
      <c r="M8" s="27"/>
      <c r="N8" s="28"/>
      <c r="P8" s="1"/>
    </row>
    <row r="9" spans="1:16" x14ac:dyDescent="0.25">
      <c r="A9" s="7" t="s">
        <v>35</v>
      </c>
      <c r="B9" s="8"/>
      <c r="C9" s="9">
        <v>0.25</v>
      </c>
      <c r="D9" s="10"/>
      <c r="E9" s="11"/>
      <c r="F9" s="28"/>
      <c r="G9" s="27"/>
      <c r="H9" s="27"/>
      <c r="I9" s="27"/>
      <c r="J9" s="27"/>
      <c r="K9" s="27"/>
      <c r="L9" s="27"/>
      <c r="M9" s="27"/>
      <c r="N9" s="28"/>
      <c r="P9" s="1"/>
    </row>
    <row r="10" spans="1:16" x14ac:dyDescent="0.25">
      <c r="A10" s="8" t="s">
        <v>36</v>
      </c>
      <c r="B10" s="8"/>
      <c r="C10" s="12">
        <v>61.3</v>
      </c>
      <c r="D10" s="12">
        <v>113.9</v>
      </c>
      <c r="E10" s="8"/>
      <c r="F10" s="28"/>
      <c r="G10" s="27"/>
      <c r="H10" s="27"/>
      <c r="I10" s="27"/>
      <c r="J10" s="27"/>
      <c r="K10" s="27"/>
      <c r="L10" s="27"/>
      <c r="M10" s="27"/>
      <c r="N10" s="28"/>
      <c r="P10" s="1"/>
    </row>
    <row r="11" spans="1:16" x14ac:dyDescent="0.25">
      <c r="A11" s="8" t="s">
        <v>37</v>
      </c>
      <c r="B11" s="8"/>
      <c r="C11" s="13">
        <f>AVERAGE(C10:D10)</f>
        <v>87.6</v>
      </c>
      <c r="D11" s="13"/>
      <c r="E11" s="8"/>
      <c r="F11" s="28"/>
      <c r="G11" s="27"/>
      <c r="H11" s="27"/>
      <c r="I11" s="27"/>
      <c r="J11" s="27"/>
      <c r="K11" s="27"/>
      <c r="L11" s="27"/>
      <c r="M11" s="27"/>
      <c r="N11" s="28"/>
      <c r="P11" s="1"/>
    </row>
    <row r="12" spans="1:16" x14ac:dyDescent="0.25">
      <c r="A12" s="8" t="s">
        <v>38</v>
      </c>
      <c r="B12" s="8"/>
      <c r="C12" s="25">
        <f>IF(((D10-C10)/6)&lt;((C11*C9)/3),(D10-C10)/6,(C11*C9/3))</f>
        <v>7.3</v>
      </c>
      <c r="D12" s="10"/>
      <c r="E12" s="8"/>
      <c r="F12" s="28"/>
      <c r="G12" s="27"/>
      <c r="H12" s="27"/>
      <c r="I12" s="27"/>
      <c r="J12" s="27"/>
      <c r="K12" s="27"/>
      <c r="L12" s="27"/>
      <c r="M12" s="27"/>
      <c r="N12" s="28"/>
      <c r="P12" s="1"/>
    </row>
    <row r="13" spans="1:16" x14ac:dyDescent="0.25">
      <c r="A13" s="3"/>
      <c r="B13" s="3"/>
      <c r="C13" s="3"/>
      <c r="D13" s="3"/>
      <c r="E13" s="3"/>
      <c r="F13" s="28"/>
      <c r="G13" s="27"/>
      <c r="H13" s="27"/>
      <c r="I13" s="27"/>
      <c r="J13" s="27"/>
      <c r="K13" s="27"/>
      <c r="L13" s="27"/>
      <c r="M13" s="27"/>
      <c r="N13" s="28"/>
      <c r="P13" s="1"/>
    </row>
    <row r="14" spans="1:16" x14ac:dyDescent="0.25">
      <c r="A14" s="14" t="s">
        <v>39</v>
      </c>
      <c r="B14" s="3"/>
      <c r="C14" s="3"/>
      <c r="D14" s="3"/>
      <c r="E14" s="3"/>
      <c r="F14" s="28"/>
      <c r="G14" s="27"/>
      <c r="H14" s="27"/>
      <c r="I14" s="27"/>
      <c r="J14" s="27"/>
      <c r="K14" s="27"/>
      <c r="L14" s="27"/>
      <c r="M14" s="27"/>
      <c r="N14" s="28"/>
      <c r="P14" s="1"/>
    </row>
    <row r="15" spans="1:16" x14ac:dyDescent="0.25">
      <c r="A15" s="3" t="s">
        <v>40</v>
      </c>
      <c r="B15" s="15" t="e">
        <f>AVERAGE(B19:B43)</f>
        <v>#DIV/0!</v>
      </c>
      <c r="C15" s="3" t="s">
        <v>13</v>
      </c>
      <c r="D15" s="16" t="e">
        <f>(B15-C6)/C6</f>
        <v>#DIV/0!</v>
      </c>
      <c r="E15" s="3"/>
      <c r="F15" s="28"/>
      <c r="G15" s="27"/>
      <c r="H15" s="27"/>
      <c r="I15" s="27"/>
      <c r="J15" s="27"/>
      <c r="K15" s="27"/>
      <c r="L15" s="27"/>
      <c r="M15" s="27"/>
      <c r="N15" s="28"/>
      <c r="P15" s="1"/>
    </row>
    <row r="16" spans="1:16" x14ac:dyDescent="0.25">
      <c r="A16" s="3" t="s">
        <v>41</v>
      </c>
      <c r="B16" s="15" t="e">
        <f>STDEV(B19:B43)</f>
        <v>#DIV/0!</v>
      </c>
      <c r="C16" s="3" t="s">
        <v>12</v>
      </c>
      <c r="D16" s="16" t="e">
        <f>B16/B15</f>
        <v>#DIV/0!</v>
      </c>
      <c r="E16" s="3"/>
      <c r="F16" s="28"/>
      <c r="G16" s="27"/>
      <c r="H16" s="27"/>
      <c r="I16" s="27"/>
      <c r="J16" s="27"/>
      <c r="K16" s="27"/>
      <c r="L16" s="27"/>
      <c r="M16" s="27"/>
      <c r="N16" s="28"/>
      <c r="P16" s="1"/>
    </row>
    <row r="17" spans="1:16" ht="15.75" thickBot="1" x14ac:dyDescent="0.3">
      <c r="A17" s="3"/>
      <c r="B17" s="3"/>
      <c r="C17" s="3"/>
      <c r="D17" s="3"/>
      <c r="E17" s="3"/>
      <c r="F17" s="28"/>
      <c r="G17" s="27"/>
      <c r="H17" s="27"/>
      <c r="I17" s="27"/>
      <c r="J17" s="27"/>
      <c r="K17" s="27"/>
      <c r="L17" s="27"/>
      <c r="M17" s="27"/>
      <c r="N17" s="28"/>
      <c r="P17" s="1"/>
    </row>
    <row r="18" spans="1:16" x14ac:dyDescent="0.25">
      <c r="A18" s="17" t="s">
        <v>42</v>
      </c>
      <c r="B18" s="18" t="s">
        <v>43</v>
      </c>
      <c r="C18" s="19" t="s">
        <v>44</v>
      </c>
      <c r="D18" s="27"/>
      <c r="E18" s="27"/>
      <c r="F18" s="28">
        <v>0</v>
      </c>
      <c r="G18" s="27">
        <v>1</v>
      </c>
      <c r="H18" s="27">
        <v>2</v>
      </c>
      <c r="I18" s="27">
        <v>3</v>
      </c>
      <c r="J18" s="27">
        <v>4</v>
      </c>
      <c r="K18" s="27">
        <v>5</v>
      </c>
      <c r="L18" s="27">
        <v>6</v>
      </c>
      <c r="M18" s="27">
        <v>7</v>
      </c>
      <c r="N18" s="28">
        <v>8</v>
      </c>
      <c r="P18" s="1"/>
    </row>
    <row r="19" spans="1:16" x14ac:dyDescent="0.25">
      <c r="A19" s="20"/>
      <c r="B19" s="21"/>
      <c r="C19" s="22"/>
      <c r="D19" s="27">
        <f>IF(ABS((B19-$C$6)/$C$7)&gt;3.5,(3.5*(B19-$C$6)/ABS(B19-$C$6))+4,(B19-$C$6)/$C$7+4)</f>
        <v>0.5</v>
      </c>
      <c r="E19" s="27" t="e">
        <f>IF(B19&gt;0,D19,#N/A)</f>
        <v>#N/A</v>
      </c>
      <c r="F19" s="28">
        <v>1</v>
      </c>
      <c r="G19" s="27">
        <v>1</v>
      </c>
      <c r="H19" s="27">
        <v>2</v>
      </c>
      <c r="I19" s="27">
        <v>3</v>
      </c>
      <c r="J19" s="27">
        <v>4</v>
      </c>
      <c r="K19" s="27">
        <v>5</v>
      </c>
      <c r="L19" s="27">
        <v>6</v>
      </c>
      <c r="M19" s="27">
        <v>7</v>
      </c>
      <c r="N19" s="28">
        <v>8</v>
      </c>
      <c r="P19" s="1"/>
    </row>
    <row r="20" spans="1:16" x14ac:dyDescent="0.25">
      <c r="A20" s="20"/>
      <c r="B20" s="21"/>
      <c r="C20" s="22"/>
      <c r="D20" s="27">
        <f t="shared" ref="D20:D43" si="0">IF(ABS((B20-$C$6)/$C$7)&gt;3.5,(3.5*(B20-$C$6)/ABS(B20-$C$6))+4,(B20-$C$6)/$C$7+4)</f>
        <v>0.5</v>
      </c>
      <c r="E20" s="27" t="e">
        <f t="shared" ref="E20:E43" si="1">IF(B20&gt;0,D20,#N/A)</f>
        <v>#N/A</v>
      </c>
      <c r="F20" s="28">
        <v>2</v>
      </c>
      <c r="G20" s="27">
        <v>1</v>
      </c>
      <c r="H20" s="27">
        <v>2</v>
      </c>
      <c r="I20" s="27">
        <v>3</v>
      </c>
      <c r="J20" s="27">
        <v>4</v>
      </c>
      <c r="K20" s="27">
        <v>5</v>
      </c>
      <c r="L20" s="27">
        <v>6</v>
      </c>
      <c r="M20" s="27">
        <v>7</v>
      </c>
      <c r="N20" s="28">
        <v>8</v>
      </c>
      <c r="P20" s="1"/>
    </row>
    <row r="21" spans="1:16" x14ac:dyDescent="0.25">
      <c r="A21" s="20"/>
      <c r="B21" s="21"/>
      <c r="C21" s="22"/>
      <c r="D21" s="27">
        <f t="shared" si="0"/>
        <v>0.5</v>
      </c>
      <c r="E21" s="27" t="e">
        <f t="shared" si="1"/>
        <v>#N/A</v>
      </c>
      <c r="F21" s="28">
        <v>3</v>
      </c>
      <c r="G21" s="27">
        <v>1</v>
      </c>
      <c r="H21" s="27">
        <v>2</v>
      </c>
      <c r="I21" s="27">
        <v>3</v>
      </c>
      <c r="J21" s="27">
        <v>4</v>
      </c>
      <c r="K21" s="27">
        <v>5</v>
      </c>
      <c r="L21" s="27">
        <v>6</v>
      </c>
      <c r="M21" s="27">
        <v>7</v>
      </c>
      <c r="N21" s="28">
        <v>8</v>
      </c>
      <c r="P21" s="1"/>
    </row>
    <row r="22" spans="1:16" x14ac:dyDescent="0.25">
      <c r="A22" s="20"/>
      <c r="B22" s="21"/>
      <c r="C22" s="22"/>
      <c r="D22" s="27">
        <f t="shared" si="0"/>
        <v>0.5</v>
      </c>
      <c r="E22" s="27" t="e">
        <f t="shared" si="1"/>
        <v>#N/A</v>
      </c>
      <c r="F22" s="28">
        <v>4</v>
      </c>
      <c r="G22" s="27">
        <v>1</v>
      </c>
      <c r="H22" s="27">
        <v>2</v>
      </c>
      <c r="I22" s="27">
        <v>3</v>
      </c>
      <c r="J22" s="27">
        <v>4</v>
      </c>
      <c r="K22" s="27">
        <v>5</v>
      </c>
      <c r="L22" s="27">
        <v>6</v>
      </c>
      <c r="M22" s="27">
        <v>7</v>
      </c>
      <c r="N22" s="28">
        <v>8</v>
      </c>
      <c r="P22" s="1"/>
    </row>
    <row r="23" spans="1:16" x14ac:dyDescent="0.25">
      <c r="A23" s="20"/>
      <c r="B23" s="21"/>
      <c r="C23" s="22"/>
      <c r="D23" s="27">
        <f t="shared" si="0"/>
        <v>0.5</v>
      </c>
      <c r="E23" s="27" t="e">
        <f t="shared" si="1"/>
        <v>#N/A</v>
      </c>
      <c r="F23" s="28">
        <v>5</v>
      </c>
      <c r="G23" s="27">
        <v>1</v>
      </c>
      <c r="H23" s="27">
        <v>2</v>
      </c>
      <c r="I23" s="27">
        <v>3</v>
      </c>
      <c r="J23" s="27">
        <v>4</v>
      </c>
      <c r="K23" s="27">
        <v>5</v>
      </c>
      <c r="L23" s="27">
        <v>6</v>
      </c>
      <c r="M23" s="27">
        <v>7</v>
      </c>
      <c r="N23" s="28">
        <v>8</v>
      </c>
      <c r="P23" s="1"/>
    </row>
    <row r="24" spans="1:16" x14ac:dyDescent="0.25">
      <c r="A24" s="20"/>
      <c r="B24" s="21"/>
      <c r="C24" s="22"/>
      <c r="D24" s="27">
        <f t="shared" si="0"/>
        <v>0.5</v>
      </c>
      <c r="E24" s="27" t="e">
        <f t="shared" si="1"/>
        <v>#N/A</v>
      </c>
      <c r="F24" s="28">
        <v>6</v>
      </c>
      <c r="G24" s="27">
        <v>1</v>
      </c>
      <c r="H24" s="27">
        <v>2</v>
      </c>
      <c r="I24" s="27">
        <v>3</v>
      </c>
      <c r="J24" s="27">
        <v>4</v>
      </c>
      <c r="K24" s="27">
        <v>5</v>
      </c>
      <c r="L24" s="27">
        <v>6</v>
      </c>
      <c r="M24" s="27">
        <v>7</v>
      </c>
      <c r="N24" s="28">
        <v>8</v>
      </c>
      <c r="P24" s="1"/>
    </row>
    <row r="25" spans="1:16" x14ac:dyDescent="0.25">
      <c r="A25" s="20"/>
      <c r="B25" s="21"/>
      <c r="C25" s="22"/>
      <c r="D25" s="27">
        <f t="shared" si="0"/>
        <v>0.5</v>
      </c>
      <c r="E25" s="27" t="e">
        <f t="shared" si="1"/>
        <v>#N/A</v>
      </c>
      <c r="F25" s="28">
        <v>7</v>
      </c>
      <c r="G25" s="27">
        <v>1</v>
      </c>
      <c r="H25" s="27">
        <v>2</v>
      </c>
      <c r="I25" s="27">
        <v>3</v>
      </c>
      <c r="J25" s="27">
        <v>4</v>
      </c>
      <c r="K25" s="27">
        <v>5</v>
      </c>
      <c r="L25" s="27">
        <v>6</v>
      </c>
      <c r="M25" s="27">
        <v>7</v>
      </c>
      <c r="N25" s="28">
        <v>8</v>
      </c>
      <c r="P25" s="1"/>
    </row>
    <row r="26" spans="1:16" x14ac:dyDescent="0.25">
      <c r="A26" s="20"/>
      <c r="B26" s="21"/>
      <c r="C26" s="22"/>
      <c r="D26" s="27">
        <f t="shared" si="0"/>
        <v>0.5</v>
      </c>
      <c r="E26" s="27" t="e">
        <f t="shared" si="1"/>
        <v>#N/A</v>
      </c>
      <c r="F26" s="28">
        <v>8</v>
      </c>
      <c r="G26" s="27">
        <v>1</v>
      </c>
      <c r="H26" s="27">
        <v>2</v>
      </c>
      <c r="I26" s="27">
        <v>3</v>
      </c>
      <c r="J26" s="27">
        <v>4</v>
      </c>
      <c r="K26" s="27">
        <v>5</v>
      </c>
      <c r="L26" s="27">
        <v>6</v>
      </c>
      <c r="M26" s="27">
        <v>7</v>
      </c>
      <c r="N26" s="28">
        <v>8</v>
      </c>
      <c r="P26" s="1"/>
    </row>
    <row r="27" spans="1:16" x14ac:dyDescent="0.25">
      <c r="A27" s="20"/>
      <c r="B27" s="21"/>
      <c r="C27" s="22"/>
      <c r="D27" s="27">
        <f t="shared" si="0"/>
        <v>0.5</v>
      </c>
      <c r="E27" s="27" t="e">
        <f t="shared" si="1"/>
        <v>#N/A</v>
      </c>
      <c r="F27" s="28">
        <v>9</v>
      </c>
      <c r="G27" s="27">
        <v>1</v>
      </c>
      <c r="H27" s="27">
        <v>2</v>
      </c>
      <c r="I27" s="27">
        <v>3</v>
      </c>
      <c r="J27" s="27">
        <v>4</v>
      </c>
      <c r="K27" s="27">
        <v>5</v>
      </c>
      <c r="L27" s="27">
        <v>6</v>
      </c>
      <c r="M27" s="27">
        <v>7</v>
      </c>
      <c r="N27" s="28">
        <v>8</v>
      </c>
      <c r="P27" s="1"/>
    </row>
    <row r="28" spans="1:16" x14ac:dyDescent="0.25">
      <c r="A28" s="20"/>
      <c r="B28" s="21"/>
      <c r="C28" s="22"/>
      <c r="D28" s="27">
        <f t="shared" si="0"/>
        <v>0.5</v>
      </c>
      <c r="E28" s="27" t="e">
        <f t="shared" si="1"/>
        <v>#N/A</v>
      </c>
      <c r="F28" s="28">
        <v>10</v>
      </c>
      <c r="G28" s="27">
        <v>1</v>
      </c>
      <c r="H28" s="27">
        <v>2</v>
      </c>
      <c r="I28" s="27">
        <v>3</v>
      </c>
      <c r="J28" s="27">
        <v>4</v>
      </c>
      <c r="K28" s="27">
        <v>5</v>
      </c>
      <c r="L28" s="27">
        <v>6</v>
      </c>
      <c r="M28" s="27">
        <v>7</v>
      </c>
      <c r="N28" s="28">
        <v>8</v>
      </c>
      <c r="P28" s="1"/>
    </row>
    <row r="29" spans="1:16" x14ac:dyDescent="0.25">
      <c r="A29" s="20"/>
      <c r="B29" s="21"/>
      <c r="C29" s="22"/>
      <c r="D29" s="27">
        <f t="shared" si="0"/>
        <v>0.5</v>
      </c>
      <c r="E29" s="27" t="e">
        <f t="shared" si="1"/>
        <v>#N/A</v>
      </c>
      <c r="F29" s="28">
        <v>11</v>
      </c>
      <c r="G29" s="27">
        <v>1</v>
      </c>
      <c r="H29" s="27">
        <v>2</v>
      </c>
      <c r="I29" s="27">
        <v>3</v>
      </c>
      <c r="J29" s="27">
        <v>4</v>
      </c>
      <c r="K29" s="27">
        <v>5</v>
      </c>
      <c r="L29" s="27">
        <v>6</v>
      </c>
      <c r="M29" s="27">
        <v>7</v>
      </c>
      <c r="N29" s="28">
        <v>8</v>
      </c>
      <c r="P29" s="1"/>
    </row>
    <row r="30" spans="1:16" x14ac:dyDescent="0.25">
      <c r="A30" s="20"/>
      <c r="B30" s="21"/>
      <c r="C30" s="22"/>
      <c r="D30" s="27">
        <f t="shared" si="0"/>
        <v>0.5</v>
      </c>
      <c r="E30" s="27" t="e">
        <f t="shared" si="1"/>
        <v>#N/A</v>
      </c>
      <c r="F30" s="28">
        <v>12</v>
      </c>
      <c r="G30" s="27">
        <v>1</v>
      </c>
      <c r="H30" s="27">
        <v>2</v>
      </c>
      <c r="I30" s="27">
        <v>3</v>
      </c>
      <c r="J30" s="27">
        <v>4</v>
      </c>
      <c r="K30" s="27">
        <v>5</v>
      </c>
      <c r="L30" s="27">
        <v>6</v>
      </c>
      <c r="M30" s="27">
        <v>7</v>
      </c>
      <c r="N30" s="28">
        <v>8</v>
      </c>
      <c r="P30" s="1"/>
    </row>
    <row r="31" spans="1:16" x14ac:dyDescent="0.25">
      <c r="A31" s="20"/>
      <c r="B31" s="21"/>
      <c r="C31" s="22"/>
      <c r="D31" s="27">
        <f t="shared" si="0"/>
        <v>0.5</v>
      </c>
      <c r="E31" s="27" t="e">
        <f t="shared" si="1"/>
        <v>#N/A</v>
      </c>
      <c r="F31" s="28">
        <v>13</v>
      </c>
      <c r="G31" s="27">
        <v>1</v>
      </c>
      <c r="H31" s="27">
        <v>2</v>
      </c>
      <c r="I31" s="27">
        <v>3</v>
      </c>
      <c r="J31" s="27">
        <v>4</v>
      </c>
      <c r="K31" s="27">
        <v>5</v>
      </c>
      <c r="L31" s="27">
        <v>6</v>
      </c>
      <c r="M31" s="27">
        <v>7</v>
      </c>
      <c r="N31" s="28">
        <v>8</v>
      </c>
      <c r="P31" s="1"/>
    </row>
    <row r="32" spans="1:16" x14ac:dyDescent="0.25">
      <c r="A32" s="20"/>
      <c r="B32" s="21"/>
      <c r="C32" s="22"/>
      <c r="D32" s="27">
        <f t="shared" si="0"/>
        <v>0.5</v>
      </c>
      <c r="E32" s="27" t="e">
        <f t="shared" si="1"/>
        <v>#N/A</v>
      </c>
      <c r="F32" s="28">
        <v>14</v>
      </c>
      <c r="G32" s="27">
        <v>1</v>
      </c>
      <c r="H32" s="27">
        <v>2</v>
      </c>
      <c r="I32" s="27">
        <v>3</v>
      </c>
      <c r="J32" s="27">
        <v>4</v>
      </c>
      <c r="K32" s="27">
        <v>5</v>
      </c>
      <c r="L32" s="27">
        <v>6</v>
      </c>
      <c r="M32" s="27">
        <v>7</v>
      </c>
      <c r="N32" s="28">
        <v>8</v>
      </c>
      <c r="P32" s="1"/>
    </row>
    <row r="33" spans="1:16" x14ac:dyDescent="0.25">
      <c r="A33" s="20"/>
      <c r="B33" s="21"/>
      <c r="C33" s="22"/>
      <c r="D33" s="27">
        <f t="shared" si="0"/>
        <v>0.5</v>
      </c>
      <c r="E33" s="27" t="e">
        <f t="shared" si="1"/>
        <v>#N/A</v>
      </c>
      <c r="F33" s="28">
        <v>15</v>
      </c>
      <c r="G33" s="27">
        <v>1</v>
      </c>
      <c r="H33" s="27">
        <v>2</v>
      </c>
      <c r="I33" s="27">
        <v>3</v>
      </c>
      <c r="J33" s="27">
        <v>4</v>
      </c>
      <c r="K33" s="27">
        <v>5</v>
      </c>
      <c r="L33" s="27">
        <v>6</v>
      </c>
      <c r="M33" s="27">
        <v>7</v>
      </c>
      <c r="N33" s="28">
        <v>8</v>
      </c>
      <c r="P33" s="1"/>
    </row>
    <row r="34" spans="1:16" x14ac:dyDescent="0.25">
      <c r="A34" s="20"/>
      <c r="B34" s="21"/>
      <c r="C34" s="22"/>
      <c r="D34" s="27">
        <f t="shared" si="0"/>
        <v>0.5</v>
      </c>
      <c r="E34" s="27" t="e">
        <f t="shared" si="1"/>
        <v>#N/A</v>
      </c>
      <c r="F34" s="28">
        <v>16</v>
      </c>
      <c r="G34" s="27">
        <v>1</v>
      </c>
      <c r="H34" s="27">
        <v>2</v>
      </c>
      <c r="I34" s="27">
        <v>3</v>
      </c>
      <c r="J34" s="27">
        <v>4</v>
      </c>
      <c r="K34" s="27">
        <v>5</v>
      </c>
      <c r="L34" s="27">
        <v>6</v>
      </c>
      <c r="M34" s="27">
        <v>7</v>
      </c>
      <c r="N34" s="28">
        <v>8</v>
      </c>
    </row>
    <row r="35" spans="1:16" x14ac:dyDescent="0.25">
      <c r="A35" s="20"/>
      <c r="B35" s="21"/>
      <c r="C35" s="22"/>
      <c r="D35" s="27">
        <f t="shared" si="0"/>
        <v>0.5</v>
      </c>
      <c r="E35" s="27" t="e">
        <f t="shared" si="1"/>
        <v>#N/A</v>
      </c>
      <c r="F35" s="28">
        <v>17</v>
      </c>
      <c r="G35" s="27">
        <v>1</v>
      </c>
      <c r="H35" s="27">
        <v>2</v>
      </c>
      <c r="I35" s="27">
        <v>3</v>
      </c>
      <c r="J35" s="27">
        <v>4</v>
      </c>
      <c r="K35" s="27">
        <v>5</v>
      </c>
      <c r="L35" s="27">
        <v>6</v>
      </c>
      <c r="M35" s="27">
        <v>7</v>
      </c>
      <c r="N35" s="28">
        <v>8</v>
      </c>
    </row>
    <row r="36" spans="1:16" x14ac:dyDescent="0.25">
      <c r="A36" s="20"/>
      <c r="B36" s="21"/>
      <c r="C36" s="22"/>
      <c r="D36" s="27">
        <f t="shared" si="0"/>
        <v>0.5</v>
      </c>
      <c r="E36" s="27" t="e">
        <f t="shared" si="1"/>
        <v>#N/A</v>
      </c>
      <c r="F36" s="28">
        <v>18</v>
      </c>
      <c r="G36" s="27">
        <v>1</v>
      </c>
      <c r="H36" s="27">
        <v>2</v>
      </c>
      <c r="I36" s="27">
        <v>3</v>
      </c>
      <c r="J36" s="27">
        <v>4</v>
      </c>
      <c r="K36" s="27">
        <v>5</v>
      </c>
      <c r="L36" s="27">
        <v>6</v>
      </c>
      <c r="M36" s="27">
        <v>7</v>
      </c>
      <c r="N36" s="28">
        <v>8</v>
      </c>
    </row>
    <row r="37" spans="1:16" x14ac:dyDescent="0.25">
      <c r="A37" s="20"/>
      <c r="B37" s="21"/>
      <c r="C37" s="22"/>
      <c r="D37" s="27">
        <f t="shared" si="0"/>
        <v>0.5</v>
      </c>
      <c r="E37" s="27" t="e">
        <f t="shared" si="1"/>
        <v>#N/A</v>
      </c>
      <c r="F37" s="28">
        <v>19</v>
      </c>
      <c r="G37" s="27">
        <v>1</v>
      </c>
      <c r="H37" s="27">
        <v>2</v>
      </c>
      <c r="I37" s="27">
        <v>3</v>
      </c>
      <c r="J37" s="27">
        <v>4</v>
      </c>
      <c r="K37" s="27">
        <v>5</v>
      </c>
      <c r="L37" s="27">
        <v>6</v>
      </c>
      <c r="M37" s="27">
        <v>7</v>
      </c>
      <c r="N37" s="28">
        <v>8</v>
      </c>
    </row>
    <row r="38" spans="1:16" x14ac:dyDescent="0.25">
      <c r="A38" s="20"/>
      <c r="B38" s="21"/>
      <c r="C38" s="22"/>
      <c r="D38" s="27">
        <f t="shared" si="0"/>
        <v>0.5</v>
      </c>
      <c r="E38" s="27" t="e">
        <f t="shared" si="1"/>
        <v>#N/A</v>
      </c>
      <c r="F38" s="28">
        <v>20</v>
      </c>
      <c r="G38" s="27">
        <v>1</v>
      </c>
      <c r="H38" s="27">
        <v>2</v>
      </c>
      <c r="I38" s="27">
        <v>3</v>
      </c>
      <c r="J38" s="27">
        <v>4</v>
      </c>
      <c r="K38" s="27">
        <v>5</v>
      </c>
      <c r="L38" s="27">
        <v>6</v>
      </c>
      <c r="M38" s="27">
        <v>7</v>
      </c>
      <c r="N38" s="28">
        <v>8</v>
      </c>
    </row>
    <row r="39" spans="1:16" x14ac:dyDescent="0.25">
      <c r="A39" s="20"/>
      <c r="B39" s="21"/>
      <c r="C39" s="22"/>
      <c r="D39" s="27">
        <f t="shared" si="0"/>
        <v>0.5</v>
      </c>
      <c r="E39" s="27" t="e">
        <f t="shared" si="1"/>
        <v>#N/A</v>
      </c>
      <c r="F39" s="28">
        <v>21</v>
      </c>
      <c r="G39" s="27">
        <v>1</v>
      </c>
      <c r="H39" s="27">
        <v>2</v>
      </c>
      <c r="I39" s="27">
        <v>3</v>
      </c>
      <c r="J39" s="27">
        <v>4</v>
      </c>
      <c r="K39" s="27">
        <v>5</v>
      </c>
      <c r="L39" s="27">
        <v>6</v>
      </c>
      <c r="M39" s="27">
        <v>7</v>
      </c>
      <c r="N39" s="28">
        <v>8</v>
      </c>
    </row>
    <row r="40" spans="1:16" x14ac:dyDescent="0.25">
      <c r="A40" s="20"/>
      <c r="B40" s="21"/>
      <c r="C40" s="22"/>
      <c r="D40" s="27">
        <f t="shared" si="0"/>
        <v>0.5</v>
      </c>
      <c r="E40" s="27" t="e">
        <f t="shared" si="1"/>
        <v>#N/A</v>
      </c>
      <c r="F40" s="28">
        <v>22</v>
      </c>
      <c r="G40" s="27">
        <v>1</v>
      </c>
      <c r="H40" s="27">
        <v>2</v>
      </c>
      <c r="I40" s="27">
        <v>3</v>
      </c>
      <c r="J40" s="27">
        <v>4</v>
      </c>
      <c r="K40" s="27">
        <v>5</v>
      </c>
      <c r="L40" s="27">
        <v>6</v>
      </c>
      <c r="M40" s="27">
        <v>7</v>
      </c>
      <c r="N40" s="28">
        <v>8</v>
      </c>
    </row>
    <row r="41" spans="1:16" x14ac:dyDescent="0.25">
      <c r="A41" s="20"/>
      <c r="B41" s="21"/>
      <c r="C41" s="22"/>
      <c r="D41" s="27">
        <f t="shared" si="0"/>
        <v>0.5</v>
      </c>
      <c r="E41" s="27" t="e">
        <f t="shared" si="1"/>
        <v>#N/A</v>
      </c>
      <c r="F41" s="28">
        <v>23</v>
      </c>
      <c r="G41" s="27">
        <v>1</v>
      </c>
      <c r="H41" s="27">
        <v>2</v>
      </c>
      <c r="I41" s="27">
        <v>3</v>
      </c>
      <c r="J41" s="27">
        <v>4</v>
      </c>
      <c r="K41" s="27">
        <v>5</v>
      </c>
      <c r="L41" s="27">
        <v>6</v>
      </c>
      <c r="M41" s="27">
        <v>7</v>
      </c>
      <c r="N41" s="28">
        <v>8</v>
      </c>
    </row>
    <row r="42" spans="1:16" x14ac:dyDescent="0.25">
      <c r="A42" s="20"/>
      <c r="B42" s="21"/>
      <c r="C42" s="22"/>
      <c r="D42" s="27">
        <f t="shared" si="0"/>
        <v>0.5</v>
      </c>
      <c r="E42" s="27" t="e">
        <f t="shared" si="1"/>
        <v>#N/A</v>
      </c>
      <c r="F42" s="28">
        <v>24</v>
      </c>
      <c r="G42" s="27">
        <v>1</v>
      </c>
      <c r="H42" s="27">
        <v>2</v>
      </c>
      <c r="I42" s="27">
        <v>3</v>
      </c>
      <c r="J42" s="27">
        <v>4</v>
      </c>
      <c r="K42" s="27">
        <v>5</v>
      </c>
      <c r="L42" s="27">
        <v>6</v>
      </c>
      <c r="M42" s="27">
        <v>7</v>
      </c>
      <c r="N42" s="28">
        <v>8</v>
      </c>
    </row>
    <row r="43" spans="1:16" ht="15.75" thickBot="1" x14ac:dyDescent="0.3">
      <c r="A43" s="26"/>
      <c r="B43" s="23"/>
      <c r="C43" s="24"/>
      <c r="D43" s="27">
        <f t="shared" si="0"/>
        <v>0.5</v>
      </c>
      <c r="E43" s="27" t="e">
        <f t="shared" si="1"/>
        <v>#N/A</v>
      </c>
      <c r="F43" s="28">
        <v>25</v>
      </c>
      <c r="G43" s="27">
        <v>1</v>
      </c>
      <c r="H43" s="27">
        <v>2</v>
      </c>
      <c r="I43" s="27">
        <v>3</v>
      </c>
      <c r="J43" s="27">
        <v>4</v>
      </c>
      <c r="K43" s="27">
        <v>5</v>
      </c>
      <c r="L43" s="27">
        <v>6</v>
      </c>
      <c r="M43" s="27">
        <v>7</v>
      </c>
      <c r="N43" s="28">
        <v>8</v>
      </c>
    </row>
    <row r="44" spans="1:16" x14ac:dyDescent="0.25">
      <c r="F44" s="28"/>
      <c r="G44" s="27"/>
      <c r="H44" s="27"/>
      <c r="I44" s="27"/>
      <c r="J44" s="27"/>
      <c r="K44" s="27"/>
      <c r="L44" s="27"/>
      <c r="M44" s="27"/>
      <c r="N44" s="28"/>
    </row>
    <row r="45" spans="1:16" x14ac:dyDescent="0.25">
      <c r="L45" s="3" t="s">
        <v>15</v>
      </c>
    </row>
    <row r="47" spans="1:16" x14ac:dyDescent="0.25">
      <c r="A47" s="2"/>
    </row>
    <row r="49" spans="1:1" x14ac:dyDescent="0.25">
      <c r="A49" s="31"/>
    </row>
  </sheetData>
  <pageMargins left="0.70866141732283472" right="0" top="0.78740157480314965" bottom="0.78740157480314965" header="0.31496062992125984" footer="0.31496062992125984"/>
  <pageSetup paperSize="9" orientation="portrait" horizontalDpi="1200" verticalDpi="12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9"/>
  <sheetViews>
    <sheetView workbookViewId="0">
      <selection activeCell="D4" sqref="D4"/>
    </sheetView>
    <sheetView topLeftCell="A10" workbookViewId="1">
      <selection activeCell="A18" sqref="A18:C18"/>
    </sheetView>
  </sheetViews>
  <sheetFormatPr baseColWidth="10" defaultRowHeight="15" x14ac:dyDescent="0.25"/>
  <cols>
    <col min="1" max="1" width="9.7109375" customWidth="1"/>
    <col min="2" max="3" width="8.140625" customWidth="1"/>
    <col min="4" max="4" width="6.42578125" customWidth="1"/>
    <col min="5" max="5" width="1.5703125" customWidth="1"/>
    <col min="6" max="6" width="9.28515625" customWidth="1"/>
    <col min="7" max="13" width="6.28515625" style="3" customWidth="1"/>
    <col min="14" max="14" width="7.140625" customWidth="1"/>
  </cols>
  <sheetData>
    <row r="1" spans="1:16" x14ac:dyDescent="0.25">
      <c r="A1" s="2" t="s">
        <v>31</v>
      </c>
    </row>
    <row r="3" spans="1:16" x14ac:dyDescent="0.25">
      <c r="A3" s="3" t="s">
        <v>10</v>
      </c>
      <c r="B3" s="4" t="s">
        <v>27</v>
      </c>
      <c r="C3" s="5" t="s">
        <v>11</v>
      </c>
      <c r="D3" s="6"/>
      <c r="E3" s="3"/>
    </row>
    <row r="4" spans="1:16" ht="15.75" x14ac:dyDescent="0.25">
      <c r="A4" s="3" t="s">
        <v>32</v>
      </c>
      <c r="B4" s="4" t="s">
        <v>21</v>
      </c>
      <c r="C4" s="5" t="s">
        <v>11</v>
      </c>
      <c r="D4" s="44">
        <v>10180477</v>
      </c>
      <c r="E4" s="3"/>
      <c r="G4" s="29" t="s">
        <v>2</v>
      </c>
      <c r="H4" s="29" t="s">
        <v>3</v>
      </c>
      <c r="I4" s="29" t="s">
        <v>4</v>
      </c>
      <c r="J4" s="29" t="s">
        <v>5</v>
      </c>
      <c r="K4" s="29" t="s">
        <v>6</v>
      </c>
      <c r="L4" s="29" t="s">
        <v>7</v>
      </c>
      <c r="M4" s="29" t="s">
        <v>8</v>
      </c>
    </row>
    <row r="5" spans="1:16" ht="15.75" x14ac:dyDescent="0.25">
      <c r="A5" s="3"/>
      <c r="B5" s="3"/>
      <c r="C5" s="3"/>
      <c r="D5" s="3"/>
      <c r="E5" s="3"/>
      <c r="G5" s="37">
        <f>$C$6-(3*$C$7)</f>
        <v>6.1</v>
      </c>
      <c r="H5" s="37">
        <f>$C$6-(2*$C$7)</f>
        <v>6.6</v>
      </c>
      <c r="I5" s="37">
        <f>$C$6-(1*$C$7)</f>
        <v>7.1</v>
      </c>
      <c r="J5" s="37">
        <f>$C$6-(0*$C$7)</f>
        <v>7.6</v>
      </c>
      <c r="K5" s="37">
        <f>$C$6+(1*$C$7)</f>
        <v>8.1</v>
      </c>
      <c r="L5" s="37">
        <f>$C$6+(2*$C$7)</f>
        <v>8.6</v>
      </c>
      <c r="M5" s="37">
        <f>$C$6+(3*$C$7)</f>
        <v>9.1</v>
      </c>
    </row>
    <row r="6" spans="1:16" x14ac:dyDescent="0.25">
      <c r="A6" s="3" t="s">
        <v>33</v>
      </c>
      <c r="B6" s="3"/>
      <c r="C6" s="6">
        <v>7.6</v>
      </c>
      <c r="D6" s="3" t="s">
        <v>9</v>
      </c>
      <c r="E6" s="3"/>
    </row>
    <row r="7" spans="1:16" x14ac:dyDescent="0.25">
      <c r="A7" s="3" t="s">
        <v>34</v>
      </c>
      <c r="B7" s="3"/>
      <c r="C7" s="6">
        <v>0.5</v>
      </c>
      <c r="D7" s="3" t="str">
        <f>D6</f>
        <v>mmol/l</v>
      </c>
      <c r="E7" s="3"/>
      <c r="F7" s="28"/>
      <c r="G7" s="27"/>
      <c r="H7" s="27"/>
      <c r="I7" s="27"/>
      <c r="J7" s="27"/>
      <c r="K7" s="27"/>
      <c r="L7" s="27"/>
      <c r="M7" s="27"/>
      <c r="N7" s="28"/>
    </row>
    <row r="8" spans="1:16" x14ac:dyDescent="0.25">
      <c r="A8" s="3"/>
      <c r="B8" s="3"/>
      <c r="C8" s="3"/>
      <c r="D8" s="3"/>
      <c r="E8" s="3"/>
      <c r="F8" s="28"/>
      <c r="G8" s="27"/>
      <c r="H8" s="27"/>
      <c r="I8" s="27"/>
      <c r="J8" s="27"/>
      <c r="K8" s="27"/>
      <c r="L8" s="27"/>
      <c r="M8" s="27"/>
      <c r="N8" s="28"/>
      <c r="P8" s="1"/>
    </row>
    <row r="9" spans="1:16" x14ac:dyDescent="0.25">
      <c r="A9" s="7" t="s">
        <v>35</v>
      </c>
      <c r="B9" s="8"/>
      <c r="C9" s="9">
        <v>0.21</v>
      </c>
      <c r="D9" s="10"/>
      <c r="E9" s="11"/>
      <c r="F9" s="28"/>
      <c r="G9" s="27"/>
      <c r="H9" s="27"/>
      <c r="I9" s="27"/>
      <c r="J9" s="27"/>
      <c r="K9" s="27"/>
      <c r="L9" s="27"/>
      <c r="M9" s="27"/>
      <c r="N9" s="28"/>
      <c r="P9" s="1"/>
    </row>
    <row r="10" spans="1:16" x14ac:dyDescent="0.25">
      <c r="A10" s="8" t="s">
        <v>36</v>
      </c>
      <c r="B10" s="8"/>
      <c r="C10" s="12">
        <v>6.1</v>
      </c>
      <c r="D10" s="12">
        <v>9.1</v>
      </c>
      <c r="E10" s="8"/>
      <c r="F10" s="28"/>
      <c r="G10" s="27"/>
      <c r="H10" s="27"/>
      <c r="I10" s="27"/>
      <c r="J10" s="27"/>
      <c r="K10" s="27"/>
      <c r="L10" s="27"/>
      <c r="M10" s="27"/>
      <c r="N10" s="28"/>
      <c r="P10" s="1"/>
    </row>
    <row r="11" spans="1:16" x14ac:dyDescent="0.25">
      <c r="A11" s="8" t="s">
        <v>37</v>
      </c>
      <c r="B11" s="8"/>
      <c r="C11" s="13">
        <f>AVERAGE(C10:D10)</f>
        <v>7.6</v>
      </c>
      <c r="D11" s="13"/>
      <c r="E11" s="8"/>
      <c r="F11" s="28"/>
      <c r="G11" s="27"/>
      <c r="H11" s="27"/>
      <c r="I11" s="27"/>
      <c r="J11" s="27"/>
      <c r="K11" s="27"/>
      <c r="L11" s="27"/>
      <c r="M11" s="27"/>
      <c r="N11" s="28"/>
      <c r="P11" s="1"/>
    </row>
    <row r="12" spans="1:16" x14ac:dyDescent="0.25">
      <c r="A12" s="8" t="s">
        <v>38</v>
      </c>
      <c r="B12" s="8"/>
      <c r="C12" s="25">
        <f>IF(((D10-C10)/6)&lt;((C11*C9)/3),(D10-C10)/6,(C11*C9/3))</f>
        <v>0.5</v>
      </c>
      <c r="D12" s="10"/>
      <c r="E12" s="8"/>
      <c r="F12" s="28"/>
      <c r="G12" s="27"/>
      <c r="H12" s="27"/>
      <c r="I12" s="27"/>
      <c r="J12" s="27"/>
      <c r="K12" s="27"/>
      <c r="L12" s="27"/>
      <c r="M12" s="27"/>
      <c r="N12" s="28"/>
      <c r="P12" s="1"/>
    </row>
    <row r="13" spans="1:16" x14ac:dyDescent="0.25">
      <c r="A13" s="3"/>
      <c r="B13" s="3"/>
      <c r="C13" s="3"/>
      <c r="D13" s="3"/>
      <c r="E13" s="3"/>
      <c r="F13" s="28"/>
      <c r="G13" s="27"/>
      <c r="H13" s="27"/>
      <c r="I13" s="27"/>
      <c r="J13" s="27"/>
      <c r="K13" s="27"/>
      <c r="L13" s="27"/>
      <c r="M13" s="27"/>
      <c r="N13" s="28"/>
      <c r="P13" s="1"/>
    </row>
    <row r="14" spans="1:16" x14ac:dyDescent="0.25">
      <c r="A14" s="14" t="s">
        <v>39</v>
      </c>
      <c r="B14" s="3"/>
      <c r="C14" s="3"/>
      <c r="D14" s="3"/>
      <c r="E14" s="3"/>
      <c r="F14" s="28"/>
      <c r="G14" s="27"/>
      <c r="H14" s="27"/>
      <c r="I14" s="27"/>
      <c r="J14" s="27"/>
      <c r="K14" s="27"/>
      <c r="L14" s="27"/>
      <c r="M14" s="27"/>
      <c r="N14" s="28"/>
      <c r="P14" s="1"/>
    </row>
    <row r="15" spans="1:16" x14ac:dyDescent="0.25">
      <c r="A15" s="3" t="s">
        <v>40</v>
      </c>
      <c r="B15" s="15" t="e">
        <f>AVERAGE(B19:B43)</f>
        <v>#DIV/0!</v>
      </c>
      <c r="C15" s="3" t="s">
        <v>13</v>
      </c>
      <c r="D15" s="16" t="e">
        <f>(B15-C6)/C6</f>
        <v>#DIV/0!</v>
      </c>
      <c r="E15" s="3"/>
      <c r="F15" s="28"/>
      <c r="G15" s="27"/>
      <c r="H15" s="27"/>
      <c r="I15" s="27"/>
      <c r="J15" s="27"/>
      <c r="K15" s="27"/>
      <c r="L15" s="27"/>
      <c r="M15" s="27"/>
      <c r="N15" s="28"/>
      <c r="P15" s="1"/>
    </row>
    <row r="16" spans="1:16" x14ac:dyDescent="0.25">
      <c r="A16" s="3" t="s">
        <v>41</v>
      </c>
      <c r="B16" s="15" t="e">
        <f>STDEV(B19:B43)</f>
        <v>#DIV/0!</v>
      </c>
      <c r="C16" s="3" t="s">
        <v>12</v>
      </c>
      <c r="D16" s="16" t="e">
        <f>B16/B15</f>
        <v>#DIV/0!</v>
      </c>
      <c r="E16" s="3"/>
      <c r="F16" s="28"/>
      <c r="G16" s="27"/>
      <c r="H16" s="27"/>
      <c r="I16" s="27"/>
      <c r="J16" s="27"/>
      <c r="K16" s="27"/>
      <c r="L16" s="27"/>
      <c r="M16" s="27"/>
      <c r="N16" s="28"/>
      <c r="P16" s="1"/>
    </row>
    <row r="17" spans="1:16" ht="15.75" thickBot="1" x14ac:dyDescent="0.3">
      <c r="A17" s="3"/>
      <c r="B17" s="3"/>
      <c r="C17" s="3"/>
      <c r="D17" s="3"/>
      <c r="E17" s="3"/>
      <c r="F17" s="28"/>
      <c r="G17" s="27"/>
      <c r="H17" s="27"/>
      <c r="I17" s="27"/>
      <c r="J17" s="27"/>
      <c r="K17" s="27"/>
      <c r="L17" s="27"/>
      <c r="M17" s="27"/>
      <c r="N17" s="28"/>
      <c r="P17" s="1"/>
    </row>
    <row r="18" spans="1:16" x14ac:dyDescent="0.25">
      <c r="A18" s="17" t="s">
        <v>42</v>
      </c>
      <c r="B18" s="18" t="s">
        <v>43</v>
      </c>
      <c r="C18" s="19" t="s">
        <v>44</v>
      </c>
      <c r="D18" s="27"/>
      <c r="E18" s="27"/>
      <c r="F18" s="28">
        <v>0</v>
      </c>
      <c r="G18" s="27">
        <v>1</v>
      </c>
      <c r="H18" s="27">
        <v>2</v>
      </c>
      <c r="I18" s="27">
        <v>3</v>
      </c>
      <c r="J18" s="27">
        <v>4</v>
      </c>
      <c r="K18" s="27">
        <v>5</v>
      </c>
      <c r="L18" s="27">
        <v>6</v>
      </c>
      <c r="M18" s="27">
        <v>7</v>
      </c>
      <c r="N18" s="28">
        <v>8</v>
      </c>
      <c r="P18" s="1"/>
    </row>
    <row r="19" spans="1:16" x14ac:dyDescent="0.25">
      <c r="A19" s="20"/>
      <c r="B19" s="21"/>
      <c r="C19" s="22"/>
      <c r="D19" s="27">
        <f>IF(ABS((B19-$C$6)/$C$7)&gt;3.5,(3.5*(B19-$C$6)/ABS(B19-$C$6))+4,(B19-$C$6)/$C$7+4)</f>
        <v>0.5</v>
      </c>
      <c r="E19" s="27" t="e">
        <f>IF(B19&gt;0,D19,#N/A)</f>
        <v>#N/A</v>
      </c>
      <c r="F19" s="28">
        <v>1</v>
      </c>
      <c r="G19" s="27">
        <v>1</v>
      </c>
      <c r="H19" s="27">
        <v>2</v>
      </c>
      <c r="I19" s="27">
        <v>3</v>
      </c>
      <c r="J19" s="27">
        <v>4</v>
      </c>
      <c r="K19" s="27">
        <v>5</v>
      </c>
      <c r="L19" s="27">
        <v>6</v>
      </c>
      <c r="M19" s="27">
        <v>7</v>
      </c>
      <c r="N19" s="28">
        <v>8</v>
      </c>
      <c r="P19" s="1"/>
    </row>
    <row r="20" spans="1:16" x14ac:dyDescent="0.25">
      <c r="A20" s="20"/>
      <c r="B20" s="21"/>
      <c r="C20" s="22"/>
      <c r="D20" s="27">
        <f t="shared" ref="D20:D43" si="0">IF(ABS((B20-$C$6)/$C$7)&gt;3.5,(3.5*(B20-$C$6)/ABS(B20-$C$6))+4,(B20-$C$6)/$C$7+4)</f>
        <v>0.5</v>
      </c>
      <c r="E20" s="27" t="e">
        <f t="shared" ref="E20:E43" si="1">IF(B20&gt;0,D20,#N/A)</f>
        <v>#N/A</v>
      </c>
      <c r="F20" s="28">
        <v>2</v>
      </c>
      <c r="G20" s="27">
        <v>1</v>
      </c>
      <c r="H20" s="27">
        <v>2</v>
      </c>
      <c r="I20" s="27">
        <v>3</v>
      </c>
      <c r="J20" s="27">
        <v>4</v>
      </c>
      <c r="K20" s="27">
        <v>5</v>
      </c>
      <c r="L20" s="27">
        <v>6</v>
      </c>
      <c r="M20" s="27">
        <v>7</v>
      </c>
      <c r="N20" s="28">
        <v>8</v>
      </c>
      <c r="P20" s="1"/>
    </row>
    <row r="21" spans="1:16" x14ac:dyDescent="0.25">
      <c r="A21" s="20"/>
      <c r="B21" s="21"/>
      <c r="C21" s="22"/>
      <c r="D21" s="27">
        <f t="shared" si="0"/>
        <v>0.5</v>
      </c>
      <c r="E21" s="27" t="e">
        <f t="shared" si="1"/>
        <v>#N/A</v>
      </c>
      <c r="F21" s="28">
        <v>3</v>
      </c>
      <c r="G21" s="27">
        <v>1</v>
      </c>
      <c r="H21" s="27">
        <v>2</v>
      </c>
      <c r="I21" s="27">
        <v>3</v>
      </c>
      <c r="J21" s="27">
        <v>4</v>
      </c>
      <c r="K21" s="27">
        <v>5</v>
      </c>
      <c r="L21" s="27">
        <v>6</v>
      </c>
      <c r="M21" s="27">
        <v>7</v>
      </c>
      <c r="N21" s="28">
        <v>8</v>
      </c>
      <c r="P21" s="1"/>
    </row>
    <row r="22" spans="1:16" x14ac:dyDescent="0.25">
      <c r="A22" s="20"/>
      <c r="B22" s="21"/>
      <c r="C22" s="22"/>
      <c r="D22" s="27">
        <f t="shared" si="0"/>
        <v>0.5</v>
      </c>
      <c r="E22" s="27" t="e">
        <f t="shared" si="1"/>
        <v>#N/A</v>
      </c>
      <c r="F22" s="28">
        <v>4</v>
      </c>
      <c r="G22" s="27">
        <v>1</v>
      </c>
      <c r="H22" s="27">
        <v>2</v>
      </c>
      <c r="I22" s="27">
        <v>3</v>
      </c>
      <c r="J22" s="27">
        <v>4</v>
      </c>
      <c r="K22" s="27">
        <v>5</v>
      </c>
      <c r="L22" s="27">
        <v>6</v>
      </c>
      <c r="M22" s="27">
        <v>7</v>
      </c>
      <c r="N22" s="28">
        <v>8</v>
      </c>
      <c r="P22" s="1"/>
    </row>
    <row r="23" spans="1:16" x14ac:dyDescent="0.25">
      <c r="A23" s="20"/>
      <c r="B23" s="21"/>
      <c r="C23" s="22"/>
      <c r="D23" s="27">
        <f t="shared" si="0"/>
        <v>0.5</v>
      </c>
      <c r="E23" s="27" t="e">
        <f t="shared" si="1"/>
        <v>#N/A</v>
      </c>
      <c r="F23" s="28">
        <v>5</v>
      </c>
      <c r="G23" s="27">
        <v>1</v>
      </c>
      <c r="H23" s="27">
        <v>2</v>
      </c>
      <c r="I23" s="27">
        <v>3</v>
      </c>
      <c r="J23" s="27">
        <v>4</v>
      </c>
      <c r="K23" s="27">
        <v>5</v>
      </c>
      <c r="L23" s="27">
        <v>6</v>
      </c>
      <c r="M23" s="27">
        <v>7</v>
      </c>
      <c r="N23" s="28">
        <v>8</v>
      </c>
      <c r="P23" s="1"/>
    </row>
    <row r="24" spans="1:16" x14ac:dyDescent="0.25">
      <c r="A24" s="20"/>
      <c r="B24" s="21"/>
      <c r="C24" s="22"/>
      <c r="D24" s="27">
        <f t="shared" si="0"/>
        <v>0.5</v>
      </c>
      <c r="E24" s="27" t="e">
        <f t="shared" si="1"/>
        <v>#N/A</v>
      </c>
      <c r="F24" s="28">
        <v>6</v>
      </c>
      <c r="G24" s="27">
        <v>1</v>
      </c>
      <c r="H24" s="27">
        <v>2</v>
      </c>
      <c r="I24" s="27">
        <v>3</v>
      </c>
      <c r="J24" s="27">
        <v>4</v>
      </c>
      <c r="K24" s="27">
        <v>5</v>
      </c>
      <c r="L24" s="27">
        <v>6</v>
      </c>
      <c r="M24" s="27">
        <v>7</v>
      </c>
      <c r="N24" s="28">
        <v>8</v>
      </c>
      <c r="P24" s="1"/>
    </row>
    <row r="25" spans="1:16" x14ac:dyDescent="0.25">
      <c r="A25" s="20"/>
      <c r="B25" s="21"/>
      <c r="C25" s="22"/>
      <c r="D25" s="27">
        <f t="shared" si="0"/>
        <v>0.5</v>
      </c>
      <c r="E25" s="27" t="e">
        <f t="shared" si="1"/>
        <v>#N/A</v>
      </c>
      <c r="F25" s="28">
        <v>7</v>
      </c>
      <c r="G25" s="27">
        <v>1</v>
      </c>
      <c r="H25" s="27">
        <v>2</v>
      </c>
      <c r="I25" s="27">
        <v>3</v>
      </c>
      <c r="J25" s="27">
        <v>4</v>
      </c>
      <c r="K25" s="27">
        <v>5</v>
      </c>
      <c r="L25" s="27">
        <v>6</v>
      </c>
      <c r="M25" s="27">
        <v>7</v>
      </c>
      <c r="N25" s="28">
        <v>8</v>
      </c>
      <c r="P25" s="1"/>
    </row>
    <row r="26" spans="1:16" x14ac:dyDescent="0.25">
      <c r="A26" s="20"/>
      <c r="B26" s="21"/>
      <c r="C26" s="22"/>
      <c r="D26" s="27">
        <f t="shared" si="0"/>
        <v>0.5</v>
      </c>
      <c r="E26" s="27" t="e">
        <f t="shared" si="1"/>
        <v>#N/A</v>
      </c>
      <c r="F26" s="28">
        <v>8</v>
      </c>
      <c r="G26" s="27">
        <v>1</v>
      </c>
      <c r="H26" s="27">
        <v>2</v>
      </c>
      <c r="I26" s="27">
        <v>3</v>
      </c>
      <c r="J26" s="27">
        <v>4</v>
      </c>
      <c r="K26" s="27">
        <v>5</v>
      </c>
      <c r="L26" s="27">
        <v>6</v>
      </c>
      <c r="M26" s="27">
        <v>7</v>
      </c>
      <c r="N26" s="28">
        <v>8</v>
      </c>
      <c r="P26" s="1"/>
    </row>
    <row r="27" spans="1:16" x14ac:dyDescent="0.25">
      <c r="A27" s="20"/>
      <c r="B27" s="21"/>
      <c r="C27" s="22"/>
      <c r="D27" s="27">
        <f t="shared" si="0"/>
        <v>0.5</v>
      </c>
      <c r="E27" s="27" t="e">
        <f t="shared" si="1"/>
        <v>#N/A</v>
      </c>
      <c r="F27" s="28">
        <v>9</v>
      </c>
      <c r="G27" s="27">
        <v>1</v>
      </c>
      <c r="H27" s="27">
        <v>2</v>
      </c>
      <c r="I27" s="27">
        <v>3</v>
      </c>
      <c r="J27" s="27">
        <v>4</v>
      </c>
      <c r="K27" s="27">
        <v>5</v>
      </c>
      <c r="L27" s="27">
        <v>6</v>
      </c>
      <c r="M27" s="27">
        <v>7</v>
      </c>
      <c r="N27" s="28">
        <v>8</v>
      </c>
      <c r="P27" s="1"/>
    </row>
    <row r="28" spans="1:16" x14ac:dyDescent="0.25">
      <c r="A28" s="20"/>
      <c r="B28" s="21"/>
      <c r="C28" s="22"/>
      <c r="D28" s="27">
        <f t="shared" si="0"/>
        <v>0.5</v>
      </c>
      <c r="E28" s="27" t="e">
        <f t="shared" si="1"/>
        <v>#N/A</v>
      </c>
      <c r="F28" s="28">
        <v>10</v>
      </c>
      <c r="G28" s="27">
        <v>1</v>
      </c>
      <c r="H28" s="27">
        <v>2</v>
      </c>
      <c r="I28" s="27">
        <v>3</v>
      </c>
      <c r="J28" s="27">
        <v>4</v>
      </c>
      <c r="K28" s="27">
        <v>5</v>
      </c>
      <c r="L28" s="27">
        <v>6</v>
      </c>
      <c r="M28" s="27">
        <v>7</v>
      </c>
      <c r="N28" s="28">
        <v>8</v>
      </c>
      <c r="P28" s="1"/>
    </row>
    <row r="29" spans="1:16" x14ac:dyDescent="0.25">
      <c r="A29" s="20"/>
      <c r="B29" s="21"/>
      <c r="C29" s="22"/>
      <c r="D29" s="27">
        <f t="shared" si="0"/>
        <v>0.5</v>
      </c>
      <c r="E29" s="27" t="e">
        <f t="shared" si="1"/>
        <v>#N/A</v>
      </c>
      <c r="F29" s="28">
        <v>11</v>
      </c>
      <c r="G29" s="27">
        <v>1</v>
      </c>
      <c r="H29" s="27">
        <v>2</v>
      </c>
      <c r="I29" s="27">
        <v>3</v>
      </c>
      <c r="J29" s="27">
        <v>4</v>
      </c>
      <c r="K29" s="27">
        <v>5</v>
      </c>
      <c r="L29" s="27">
        <v>6</v>
      </c>
      <c r="M29" s="27">
        <v>7</v>
      </c>
      <c r="N29" s="28">
        <v>8</v>
      </c>
      <c r="P29" s="1"/>
    </row>
    <row r="30" spans="1:16" x14ac:dyDescent="0.25">
      <c r="A30" s="20"/>
      <c r="B30" s="21"/>
      <c r="C30" s="22"/>
      <c r="D30" s="27">
        <f t="shared" si="0"/>
        <v>0.5</v>
      </c>
      <c r="E30" s="27" t="e">
        <f t="shared" si="1"/>
        <v>#N/A</v>
      </c>
      <c r="F30" s="28">
        <v>12</v>
      </c>
      <c r="G30" s="27">
        <v>1</v>
      </c>
      <c r="H30" s="27">
        <v>2</v>
      </c>
      <c r="I30" s="27">
        <v>3</v>
      </c>
      <c r="J30" s="27">
        <v>4</v>
      </c>
      <c r="K30" s="27">
        <v>5</v>
      </c>
      <c r="L30" s="27">
        <v>6</v>
      </c>
      <c r="M30" s="27">
        <v>7</v>
      </c>
      <c r="N30" s="28">
        <v>8</v>
      </c>
      <c r="P30" s="1"/>
    </row>
    <row r="31" spans="1:16" x14ac:dyDescent="0.25">
      <c r="A31" s="20"/>
      <c r="B31" s="21"/>
      <c r="C31" s="22"/>
      <c r="D31" s="27">
        <f t="shared" si="0"/>
        <v>0.5</v>
      </c>
      <c r="E31" s="27" t="e">
        <f t="shared" si="1"/>
        <v>#N/A</v>
      </c>
      <c r="F31" s="28">
        <v>13</v>
      </c>
      <c r="G31" s="27">
        <v>1</v>
      </c>
      <c r="H31" s="27">
        <v>2</v>
      </c>
      <c r="I31" s="27">
        <v>3</v>
      </c>
      <c r="J31" s="27">
        <v>4</v>
      </c>
      <c r="K31" s="27">
        <v>5</v>
      </c>
      <c r="L31" s="27">
        <v>6</v>
      </c>
      <c r="M31" s="27">
        <v>7</v>
      </c>
      <c r="N31" s="28">
        <v>8</v>
      </c>
      <c r="P31" s="1"/>
    </row>
    <row r="32" spans="1:16" x14ac:dyDescent="0.25">
      <c r="A32" s="20"/>
      <c r="B32" s="21"/>
      <c r="C32" s="22"/>
      <c r="D32" s="27">
        <f t="shared" si="0"/>
        <v>0.5</v>
      </c>
      <c r="E32" s="27" t="e">
        <f t="shared" si="1"/>
        <v>#N/A</v>
      </c>
      <c r="F32" s="28">
        <v>14</v>
      </c>
      <c r="G32" s="27">
        <v>1</v>
      </c>
      <c r="H32" s="27">
        <v>2</v>
      </c>
      <c r="I32" s="27">
        <v>3</v>
      </c>
      <c r="J32" s="27">
        <v>4</v>
      </c>
      <c r="K32" s="27">
        <v>5</v>
      </c>
      <c r="L32" s="27">
        <v>6</v>
      </c>
      <c r="M32" s="27">
        <v>7</v>
      </c>
      <c r="N32" s="28">
        <v>8</v>
      </c>
      <c r="P32" s="1"/>
    </row>
    <row r="33" spans="1:16" x14ac:dyDescent="0.25">
      <c r="A33" s="20"/>
      <c r="B33" s="21"/>
      <c r="C33" s="22"/>
      <c r="D33" s="27">
        <f t="shared" si="0"/>
        <v>0.5</v>
      </c>
      <c r="E33" s="27" t="e">
        <f t="shared" si="1"/>
        <v>#N/A</v>
      </c>
      <c r="F33" s="28">
        <v>15</v>
      </c>
      <c r="G33" s="27">
        <v>1</v>
      </c>
      <c r="H33" s="27">
        <v>2</v>
      </c>
      <c r="I33" s="27">
        <v>3</v>
      </c>
      <c r="J33" s="27">
        <v>4</v>
      </c>
      <c r="K33" s="27">
        <v>5</v>
      </c>
      <c r="L33" s="27">
        <v>6</v>
      </c>
      <c r="M33" s="27">
        <v>7</v>
      </c>
      <c r="N33" s="28">
        <v>8</v>
      </c>
      <c r="P33" s="1"/>
    </row>
    <row r="34" spans="1:16" x14ac:dyDescent="0.25">
      <c r="A34" s="20"/>
      <c r="B34" s="21"/>
      <c r="C34" s="22"/>
      <c r="D34" s="27">
        <f t="shared" si="0"/>
        <v>0.5</v>
      </c>
      <c r="E34" s="27" t="e">
        <f t="shared" si="1"/>
        <v>#N/A</v>
      </c>
      <c r="F34" s="28">
        <v>16</v>
      </c>
      <c r="G34" s="27">
        <v>1</v>
      </c>
      <c r="H34" s="27">
        <v>2</v>
      </c>
      <c r="I34" s="27">
        <v>3</v>
      </c>
      <c r="J34" s="27">
        <v>4</v>
      </c>
      <c r="K34" s="27">
        <v>5</v>
      </c>
      <c r="L34" s="27">
        <v>6</v>
      </c>
      <c r="M34" s="27">
        <v>7</v>
      </c>
      <c r="N34" s="28">
        <v>8</v>
      </c>
    </row>
    <row r="35" spans="1:16" x14ac:dyDescent="0.25">
      <c r="A35" s="20"/>
      <c r="B35" s="21"/>
      <c r="C35" s="22"/>
      <c r="D35" s="27">
        <f t="shared" si="0"/>
        <v>0.5</v>
      </c>
      <c r="E35" s="27" t="e">
        <f t="shared" si="1"/>
        <v>#N/A</v>
      </c>
      <c r="F35" s="28">
        <v>17</v>
      </c>
      <c r="G35" s="27">
        <v>1</v>
      </c>
      <c r="H35" s="27">
        <v>2</v>
      </c>
      <c r="I35" s="27">
        <v>3</v>
      </c>
      <c r="J35" s="27">
        <v>4</v>
      </c>
      <c r="K35" s="27">
        <v>5</v>
      </c>
      <c r="L35" s="27">
        <v>6</v>
      </c>
      <c r="M35" s="27">
        <v>7</v>
      </c>
      <c r="N35" s="28">
        <v>8</v>
      </c>
    </row>
    <row r="36" spans="1:16" x14ac:dyDescent="0.25">
      <c r="A36" s="20"/>
      <c r="B36" s="21"/>
      <c r="C36" s="22"/>
      <c r="D36" s="27">
        <f t="shared" si="0"/>
        <v>0.5</v>
      </c>
      <c r="E36" s="27" t="e">
        <f t="shared" si="1"/>
        <v>#N/A</v>
      </c>
      <c r="F36" s="28">
        <v>18</v>
      </c>
      <c r="G36" s="27">
        <v>1</v>
      </c>
      <c r="H36" s="27">
        <v>2</v>
      </c>
      <c r="I36" s="27">
        <v>3</v>
      </c>
      <c r="J36" s="27">
        <v>4</v>
      </c>
      <c r="K36" s="27">
        <v>5</v>
      </c>
      <c r="L36" s="27">
        <v>6</v>
      </c>
      <c r="M36" s="27">
        <v>7</v>
      </c>
      <c r="N36" s="28">
        <v>8</v>
      </c>
    </row>
    <row r="37" spans="1:16" x14ac:dyDescent="0.25">
      <c r="A37" s="20"/>
      <c r="B37" s="21"/>
      <c r="C37" s="22"/>
      <c r="D37" s="27">
        <f t="shared" si="0"/>
        <v>0.5</v>
      </c>
      <c r="E37" s="27" t="e">
        <f t="shared" si="1"/>
        <v>#N/A</v>
      </c>
      <c r="F37" s="28">
        <v>19</v>
      </c>
      <c r="G37" s="27">
        <v>1</v>
      </c>
      <c r="H37" s="27">
        <v>2</v>
      </c>
      <c r="I37" s="27">
        <v>3</v>
      </c>
      <c r="J37" s="27">
        <v>4</v>
      </c>
      <c r="K37" s="27">
        <v>5</v>
      </c>
      <c r="L37" s="27">
        <v>6</v>
      </c>
      <c r="M37" s="27">
        <v>7</v>
      </c>
      <c r="N37" s="28">
        <v>8</v>
      </c>
    </row>
    <row r="38" spans="1:16" x14ac:dyDescent="0.25">
      <c r="A38" s="20"/>
      <c r="B38" s="21"/>
      <c r="C38" s="22"/>
      <c r="D38" s="27">
        <f t="shared" si="0"/>
        <v>0.5</v>
      </c>
      <c r="E38" s="27" t="e">
        <f t="shared" si="1"/>
        <v>#N/A</v>
      </c>
      <c r="F38" s="28">
        <v>20</v>
      </c>
      <c r="G38" s="27">
        <v>1</v>
      </c>
      <c r="H38" s="27">
        <v>2</v>
      </c>
      <c r="I38" s="27">
        <v>3</v>
      </c>
      <c r="J38" s="27">
        <v>4</v>
      </c>
      <c r="K38" s="27">
        <v>5</v>
      </c>
      <c r="L38" s="27">
        <v>6</v>
      </c>
      <c r="M38" s="27">
        <v>7</v>
      </c>
      <c r="N38" s="28">
        <v>8</v>
      </c>
    </row>
    <row r="39" spans="1:16" x14ac:dyDescent="0.25">
      <c r="A39" s="20"/>
      <c r="B39" s="21"/>
      <c r="C39" s="22"/>
      <c r="D39" s="27">
        <f t="shared" si="0"/>
        <v>0.5</v>
      </c>
      <c r="E39" s="27" t="e">
        <f t="shared" si="1"/>
        <v>#N/A</v>
      </c>
      <c r="F39" s="28">
        <v>21</v>
      </c>
      <c r="G39" s="27">
        <v>1</v>
      </c>
      <c r="H39" s="27">
        <v>2</v>
      </c>
      <c r="I39" s="27">
        <v>3</v>
      </c>
      <c r="J39" s="27">
        <v>4</v>
      </c>
      <c r="K39" s="27">
        <v>5</v>
      </c>
      <c r="L39" s="27">
        <v>6</v>
      </c>
      <c r="M39" s="27">
        <v>7</v>
      </c>
      <c r="N39" s="28">
        <v>8</v>
      </c>
    </row>
    <row r="40" spans="1:16" x14ac:dyDescent="0.25">
      <c r="A40" s="20"/>
      <c r="B40" s="21"/>
      <c r="C40" s="22"/>
      <c r="D40" s="27">
        <f t="shared" si="0"/>
        <v>0.5</v>
      </c>
      <c r="E40" s="27" t="e">
        <f t="shared" si="1"/>
        <v>#N/A</v>
      </c>
      <c r="F40" s="28">
        <v>22</v>
      </c>
      <c r="G40" s="27">
        <v>1</v>
      </c>
      <c r="H40" s="27">
        <v>2</v>
      </c>
      <c r="I40" s="27">
        <v>3</v>
      </c>
      <c r="J40" s="27">
        <v>4</v>
      </c>
      <c r="K40" s="27">
        <v>5</v>
      </c>
      <c r="L40" s="27">
        <v>6</v>
      </c>
      <c r="M40" s="27">
        <v>7</v>
      </c>
      <c r="N40" s="28">
        <v>8</v>
      </c>
    </row>
    <row r="41" spans="1:16" x14ac:dyDescent="0.25">
      <c r="A41" s="20"/>
      <c r="B41" s="21"/>
      <c r="C41" s="22"/>
      <c r="D41" s="27">
        <f t="shared" si="0"/>
        <v>0.5</v>
      </c>
      <c r="E41" s="27" t="e">
        <f t="shared" si="1"/>
        <v>#N/A</v>
      </c>
      <c r="F41" s="28">
        <v>23</v>
      </c>
      <c r="G41" s="27">
        <v>1</v>
      </c>
      <c r="H41" s="27">
        <v>2</v>
      </c>
      <c r="I41" s="27">
        <v>3</v>
      </c>
      <c r="J41" s="27">
        <v>4</v>
      </c>
      <c r="K41" s="27">
        <v>5</v>
      </c>
      <c r="L41" s="27">
        <v>6</v>
      </c>
      <c r="M41" s="27">
        <v>7</v>
      </c>
      <c r="N41" s="28">
        <v>8</v>
      </c>
    </row>
    <row r="42" spans="1:16" x14ac:dyDescent="0.25">
      <c r="A42" s="20"/>
      <c r="B42" s="21"/>
      <c r="C42" s="22"/>
      <c r="D42" s="27">
        <f t="shared" si="0"/>
        <v>0.5</v>
      </c>
      <c r="E42" s="27" t="e">
        <f t="shared" si="1"/>
        <v>#N/A</v>
      </c>
      <c r="F42" s="28">
        <v>24</v>
      </c>
      <c r="G42" s="27">
        <v>1</v>
      </c>
      <c r="H42" s="27">
        <v>2</v>
      </c>
      <c r="I42" s="27">
        <v>3</v>
      </c>
      <c r="J42" s="27">
        <v>4</v>
      </c>
      <c r="K42" s="27">
        <v>5</v>
      </c>
      <c r="L42" s="27">
        <v>6</v>
      </c>
      <c r="M42" s="27">
        <v>7</v>
      </c>
      <c r="N42" s="28">
        <v>8</v>
      </c>
    </row>
    <row r="43" spans="1:16" ht="15.75" thickBot="1" x14ac:dyDescent="0.3">
      <c r="A43" s="26"/>
      <c r="B43" s="23"/>
      <c r="C43" s="24"/>
      <c r="D43" s="27">
        <f t="shared" si="0"/>
        <v>0.5</v>
      </c>
      <c r="E43" s="27" t="e">
        <f t="shared" si="1"/>
        <v>#N/A</v>
      </c>
      <c r="F43" s="28">
        <v>25</v>
      </c>
      <c r="G43" s="27">
        <v>1</v>
      </c>
      <c r="H43" s="27">
        <v>2</v>
      </c>
      <c r="I43" s="27">
        <v>3</v>
      </c>
      <c r="J43" s="27">
        <v>4</v>
      </c>
      <c r="K43" s="27">
        <v>5</v>
      </c>
      <c r="L43" s="27">
        <v>6</v>
      </c>
      <c r="M43" s="27">
        <v>7</v>
      </c>
      <c r="N43" s="28">
        <v>8</v>
      </c>
    </row>
    <row r="44" spans="1:16" x14ac:dyDescent="0.25">
      <c r="F44" s="28"/>
      <c r="G44" s="27"/>
      <c r="H44" s="27"/>
      <c r="I44" s="27"/>
      <c r="J44" s="27"/>
      <c r="K44" s="27"/>
      <c r="L44" s="27"/>
      <c r="M44" s="27"/>
      <c r="N44" s="28"/>
    </row>
    <row r="45" spans="1:16" x14ac:dyDescent="0.25">
      <c r="L45" s="3" t="s">
        <v>15</v>
      </c>
    </row>
    <row r="47" spans="1:16" x14ac:dyDescent="0.25">
      <c r="A47" s="2"/>
    </row>
    <row r="49" spans="1:1" x14ac:dyDescent="0.25">
      <c r="A49" s="31"/>
    </row>
  </sheetData>
  <pageMargins left="0.70866141732283472" right="0" top="0.78740157480314965" bottom="0.78740157480314965" header="0.31496062992125984" footer="0.31496062992125984"/>
  <pageSetup paperSize="9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16</vt:i4>
      </vt:variant>
    </vt:vector>
  </HeadingPairs>
  <TitlesOfParts>
    <vt:vector size="16" baseType="lpstr">
      <vt:lpstr>Instruction</vt:lpstr>
      <vt:lpstr>modèle</vt:lpstr>
      <vt:lpstr>CRP_1</vt:lpstr>
      <vt:lpstr>CRP_2</vt:lpstr>
      <vt:lpstr>hba1c_1</vt:lpstr>
      <vt:lpstr>hba1c_2</vt:lpstr>
      <vt:lpstr>Albumin_1</vt:lpstr>
      <vt:lpstr>Albumin_2</vt:lpstr>
      <vt:lpstr>Creatinin_1</vt:lpstr>
      <vt:lpstr>Creatinin_2</vt:lpstr>
      <vt:lpstr>cholesterin_1</vt:lpstr>
      <vt:lpstr>cholesterin_2</vt:lpstr>
      <vt:lpstr>HDL_1</vt:lpstr>
      <vt:lpstr>HDL_2</vt:lpstr>
      <vt:lpstr>Triglyceride_1</vt:lpstr>
      <vt:lpstr>Triglyceride_2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rof</dc:creator>
  <cp:lastModifiedBy>lara fried</cp:lastModifiedBy>
  <cp:lastPrinted>2016-01-30T21:15:09Z</cp:lastPrinted>
  <dcterms:created xsi:type="dcterms:W3CDTF">2016-01-17T17:21:59Z</dcterms:created>
  <dcterms:modified xsi:type="dcterms:W3CDTF">2021-05-25T10:35:36Z</dcterms:modified>
</cp:coreProperties>
</file>